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ena TUS\Desktop\OBJAVA-STRANICA ŠKOLE\"/>
    </mc:Choice>
  </mc:AlternateContent>
  <xr:revisionPtr revIDLastSave="0" documentId="13_ncr:1_{2B9C93B5-7E66-4CD3-978F-B9EE1AF65D20}" xr6:coauthVersionLast="37" xr6:coauthVersionMax="37" xr10:uidLastSave="{00000000-0000-0000-0000-000000000000}"/>
  <bookViews>
    <workbookView xWindow="0" yWindow="0" windowWidth="25200" windowHeight="11655" xr2:uid="{00000000-000D-0000-FFFF-FFFF00000000}"/>
  </bookViews>
  <sheets>
    <sheet name="I OPĆI DIO- sažetak" sheetId="1" r:id="rId1"/>
    <sheet name="RAČUN P i R- ek. klasifikacija" sheetId="7" r:id="rId2"/>
    <sheet name="Izvještaj o P i R po izvor" sheetId="2" r:id="rId3"/>
    <sheet name="Izvještaj o rashodima prema fun" sheetId="10" r:id="rId4"/>
    <sheet name="POSEBNI DIO-po programskoj, eko" sheetId="8" r:id="rId5"/>
    <sheet name="List1" sheetId="11" r:id="rId6"/>
  </sheets>
  <calcPr calcId="179021"/>
</workbook>
</file>

<file path=xl/calcChain.xml><?xml version="1.0" encoding="utf-8"?>
<calcChain xmlns="http://schemas.openxmlformats.org/spreadsheetml/2006/main">
  <c r="E12" i="8" l="1"/>
  <c r="F12" i="8"/>
  <c r="F10" i="8"/>
  <c r="F11" i="8"/>
  <c r="F13" i="8"/>
  <c r="F14" i="8"/>
  <c r="F15" i="8"/>
  <c r="F16" i="8"/>
  <c r="F17" i="8"/>
  <c r="F18" i="8"/>
  <c r="F22" i="8"/>
  <c r="F28" i="8"/>
  <c r="F36" i="8"/>
  <c r="F41" i="8"/>
  <c r="F42" i="8"/>
  <c r="F74" i="8"/>
  <c r="F75" i="8"/>
  <c r="F76" i="8"/>
  <c r="F77" i="8"/>
  <c r="F78" i="8"/>
  <c r="F79" i="8"/>
  <c r="F81" i="8"/>
  <c r="F86" i="8"/>
  <c r="F108" i="8"/>
  <c r="F109" i="8"/>
  <c r="F110" i="8"/>
  <c r="F111" i="8"/>
  <c r="F112" i="8"/>
  <c r="F113" i="8"/>
  <c r="F119" i="8"/>
  <c r="F120" i="8"/>
  <c r="F121" i="8"/>
  <c r="F122" i="8"/>
  <c r="F123" i="8"/>
  <c r="F124" i="8"/>
  <c r="F126" i="8"/>
  <c r="F128" i="8"/>
  <c r="F131" i="8"/>
  <c r="F132" i="8"/>
  <c r="F136" i="8"/>
  <c r="F141" i="8"/>
  <c r="F151" i="8"/>
  <c r="F153" i="8"/>
  <c r="F160" i="8"/>
  <c r="F161" i="8"/>
  <c r="F163" i="8"/>
  <c r="F164" i="8"/>
  <c r="F166" i="8"/>
  <c r="F167" i="8"/>
  <c r="F168" i="8"/>
  <c r="F170" i="8"/>
  <c r="F171" i="8"/>
  <c r="F174" i="8"/>
  <c r="F175" i="8"/>
  <c r="F177" i="8"/>
  <c r="F178" i="8"/>
  <c r="F179" i="8"/>
  <c r="F180" i="8"/>
  <c r="F181" i="8"/>
  <c r="F183" i="8"/>
  <c r="F185" i="8"/>
  <c r="F186" i="8"/>
  <c r="F187" i="8"/>
  <c r="F188" i="8"/>
  <c r="F189" i="8"/>
  <c r="F194" i="8"/>
  <c r="F195" i="8"/>
  <c r="F196" i="8"/>
  <c r="F197" i="8"/>
  <c r="F198" i="8"/>
  <c r="F199" i="8"/>
  <c r="F200" i="8"/>
  <c r="F201" i="8"/>
  <c r="F202" i="8"/>
  <c r="F207" i="8"/>
  <c r="F210" i="8"/>
  <c r="F211" i="8"/>
  <c r="F212" i="8"/>
  <c r="F213" i="8"/>
  <c r="F214" i="8"/>
  <c r="F215" i="8"/>
  <c r="F216" i="8"/>
  <c r="F217" i="8"/>
  <c r="F218" i="8"/>
  <c r="F219" i="8"/>
  <c r="F220" i="8"/>
  <c r="F221" i="8"/>
  <c r="F223" i="8"/>
  <c r="F224" i="8"/>
  <c r="F225" i="8"/>
  <c r="F226" i="8"/>
  <c r="F227" i="8"/>
  <c r="F228" i="8"/>
  <c r="F229" i="8"/>
  <c r="F231" i="8"/>
  <c r="F233" i="8"/>
  <c r="F234" i="8"/>
  <c r="F235" i="8"/>
  <c r="F236" i="8"/>
  <c r="F237" i="8"/>
  <c r="F238" i="8"/>
  <c r="F239" i="8"/>
  <c r="F240" i="8"/>
  <c r="F241" i="8"/>
  <c r="F242" i="8"/>
  <c r="F244" i="8"/>
  <c r="F245" i="8"/>
  <c r="F246" i="8"/>
  <c r="F247" i="8"/>
  <c r="F248" i="8"/>
  <c r="F249" i="8"/>
  <c r="F251" i="8"/>
  <c r="F252" i="8"/>
  <c r="F256" i="8"/>
  <c r="F259" i="8"/>
  <c r="F261" i="8"/>
  <c r="F262" i="8"/>
  <c r="F264" i="8"/>
  <c r="F265" i="8"/>
  <c r="F266" i="8"/>
  <c r="F267" i="8"/>
  <c r="F269" i="8"/>
  <c r="F270" i="8"/>
  <c r="F271" i="8"/>
  <c r="F285" i="8"/>
  <c r="F286" i="8"/>
  <c r="F287" i="8"/>
  <c r="F288" i="8"/>
  <c r="F289" i="8"/>
  <c r="F291" i="8"/>
  <c r="F292" i="8"/>
  <c r="F293" i="8"/>
  <c r="F295" i="8"/>
  <c r="F296" i="8"/>
  <c r="F297" i="8"/>
  <c r="F299" i="8"/>
  <c r="F300" i="8"/>
  <c r="F301" i="8"/>
  <c r="F303" i="8"/>
  <c r="F304" i="8"/>
  <c r="F305" i="8"/>
  <c r="F306" i="8"/>
  <c r="F307" i="8"/>
  <c r="F308" i="8"/>
  <c r="F310" i="8"/>
  <c r="F312" i="8"/>
  <c r="F314" i="8"/>
  <c r="F315" i="8"/>
  <c r="F317" i="8"/>
  <c r="F318" i="8"/>
  <c r="F319" i="8"/>
  <c r="F321" i="8"/>
  <c r="F323" i="8"/>
  <c r="F325" i="8"/>
  <c r="F326" i="8"/>
  <c r="F328" i="8"/>
  <c r="F329" i="8"/>
  <c r="F330" i="8"/>
  <c r="F331" i="8"/>
  <c r="F332" i="8"/>
  <c r="F334" i="8"/>
  <c r="F336" i="8"/>
  <c r="F338" i="8"/>
  <c r="F339" i="8"/>
  <c r="F341" i="8"/>
  <c r="F350" i="8"/>
  <c r="F359" i="8"/>
  <c r="F360" i="8"/>
  <c r="F361" i="8"/>
  <c r="F362" i="8"/>
  <c r="F364" i="8"/>
  <c r="F366" i="8"/>
  <c r="F368" i="8"/>
  <c r="F369" i="8"/>
  <c r="F371" i="8"/>
  <c r="F388" i="8"/>
  <c r="F389" i="8"/>
  <c r="F390" i="8"/>
  <c r="F391" i="8"/>
  <c r="F392" i="8"/>
  <c r="F393" i="8"/>
  <c r="F394" i="8"/>
  <c r="F452" i="8"/>
  <c r="F453" i="8"/>
  <c r="F454" i="8"/>
  <c r="F455" i="8"/>
  <c r="F456" i="8"/>
  <c r="F457" i="8"/>
  <c r="F458" i="8"/>
  <c r="F460" i="8"/>
  <c r="F462" i="8"/>
  <c r="F464" i="8"/>
  <c r="F465" i="8"/>
  <c r="E10" i="8"/>
  <c r="E11" i="8"/>
  <c r="E13" i="8"/>
  <c r="E14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7" i="8"/>
  <c r="E78" i="8"/>
  <c r="E79" i="8"/>
  <c r="E80" i="8"/>
  <c r="E81" i="8"/>
  <c r="E82" i="8"/>
  <c r="E83" i="8"/>
  <c r="E84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3" i="8"/>
  <c r="E144" i="8"/>
  <c r="E145" i="8"/>
  <c r="E146" i="8"/>
  <c r="E147" i="8"/>
  <c r="E148" i="8"/>
  <c r="E149" i="8"/>
  <c r="E150" i="8"/>
  <c r="E153" i="8"/>
  <c r="E154" i="8"/>
  <c r="E155" i="8"/>
  <c r="E156" i="8"/>
  <c r="E157" i="8"/>
  <c r="E158" i="8"/>
  <c r="E160" i="8"/>
  <c r="E161" i="8"/>
  <c r="E162" i="8"/>
  <c r="E166" i="8"/>
  <c r="E170" i="8"/>
  <c r="E171" i="8"/>
  <c r="E173" i="8"/>
  <c r="E175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200" i="8"/>
  <c r="E201" i="8"/>
  <c r="E202" i="8"/>
  <c r="E203" i="8"/>
  <c r="E204" i="8"/>
  <c r="E205" i="8"/>
  <c r="E206" i="8"/>
  <c r="E207" i="8"/>
  <c r="E208" i="8"/>
  <c r="E209" i="8"/>
  <c r="E223" i="8"/>
  <c r="E224" i="8"/>
  <c r="E225" i="8"/>
  <c r="E226" i="8"/>
  <c r="E227" i="8"/>
  <c r="E231" i="8"/>
  <c r="E232" i="8"/>
  <c r="E237" i="8"/>
  <c r="E238" i="8"/>
  <c r="E239" i="8"/>
  <c r="E240" i="8"/>
  <c r="E241" i="8"/>
  <c r="E242" i="8"/>
  <c r="E243" i="8"/>
  <c r="E244" i="8"/>
  <c r="E245" i="8"/>
  <c r="E252" i="8"/>
  <c r="E256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5" i="8"/>
  <c r="E317" i="8"/>
  <c r="E318" i="8"/>
  <c r="E319" i="8"/>
  <c r="E320" i="8"/>
  <c r="E321" i="8"/>
  <c r="E322" i="8"/>
  <c r="E323" i="8"/>
  <c r="E324" i="8"/>
  <c r="E328" i="8"/>
  <c r="E330" i="8"/>
  <c r="E331" i="8"/>
  <c r="E332" i="8"/>
  <c r="E333" i="8"/>
  <c r="E334" i="8"/>
  <c r="E335" i="8"/>
  <c r="E336" i="8"/>
  <c r="E337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60" i="8"/>
  <c r="E361" i="8"/>
  <c r="E362" i="8"/>
  <c r="E363" i="8"/>
  <c r="E364" i="8"/>
  <c r="E365" i="8"/>
  <c r="E366" i="8"/>
  <c r="E367" i="8"/>
  <c r="E372" i="8"/>
  <c r="E373" i="8"/>
  <c r="E374" i="8"/>
  <c r="E375" i="8"/>
  <c r="E376" i="8"/>
  <c r="E377" i="8"/>
  <c r="E378" i="8"/>
  <c r="E379" i="8"/>
  <c r="E380" i="8"/>
  <c r="E381" i="8"/>
  <c r="E382" i="8"/>
  <c r="E383" i="8"/>
  <c r="E384" i="8"/>
  <c r="E385" i="8"/>
  <c r="E386" i="8"/>
  <c r="E387" i="8"/>
  <c r="E388" i="8"/>
  <c r="E389" i="8"/>
  <c r="E395" i="8"/>
  <c r="E396" i="8"/>
  <c r="E397" i="8"/>
  <c r="E398" i="8"/>
  <c r="E399" i="8"/>
  <c r="E400" i="8"/>
  <c r="E401" i="8"/>
  <c r="E402" i="8"/>
  <c r="E403" i="8"/>
  <c r="E404" i="8"/>
  <c r="E405" i="8"/>
  <c r="E406" i="8"/>
  <c r="E407" i="8"/>
  <c r="E408" i="8"/>
  <c r="E409" i="8"/>
  <c r="E410" i="8"/>
  <c r="E411" i="8"/>
  <c r="E412" i="8"/>
  <c r="E413" i="8"/>
  <c r="E414" i="8"/>
  <c r="E415" i="8"/>
  <c r="E416" i="8"/>
  <c r="E417" i="8"/>
  <c r="E418" i="8"/>
  <c r="E419" i="8"/>
  <c r="E420" i="8"/>
  <c r="E421" i="8"/>
  <c r="E422" i="8"/>
  <c r="E423" i="8"/>
  <c r="E424" i="8"/>
  <c r="E425" i="8"/>
  <c r="E426" i="8"/>
  <c r="E427" i="8"/>
  <c r="E428" i="8"/>
  <c r="E429" i="8"/>
  <c r="E430" i="8"/>
  <c r="E431" i="8"/>
  <c r="E432" i="8"/>
  <c r="E433" i="8"/>
  <c r="E434" i="8"/>
  <c r="E435" i="8"/>
  <c r="E436" i="8"/>
  <c r="E437" i="8"/>
  <c r="E438" i="8"/>
  <c r="E439" i="8"/>
  <c r="E440" i="8"/>
  <c r="E441" i="8"/>
  <c r="E442" i="8"/>
  <c r="E443" i="8"/>
  <c r="E444" i="8"/>
  <c r="E445" i="8"/>
  <c r="E446" i="8"/>
  <c r="E447" i="8"/>
  <c r="E448" i="8"/>
  <c r="E449" i="8"/>
  <c r="E450" i="8"/>
  <c r="E451" i="8"/>
  <c r="E452" i="8"/>
  <c r="E453" i="8"/>
  <c r="E454" i="8"/>
  <c r="E455" i="8"/>
  <c r="E456" i="8"/>
  <c r="E457" i="8"/>
  <c r="E458" i="8"/>
  <c r="E459" i="8"/>
  <c r="E460" i="8"/>
  <c r="E461" i="8"/>
  <c r="E462" i="8"/>
  <c r="E463" i="8"/>
  <c r="E464" i="8"/>
  <c r="E465" i="8"/>
  <c r="E466" i="8"/>
  <c r="F9" i="8"/>
  <c r="E9" i="8"/>
  <c r="H16" i="2" l="1"/>
  <c r="H17" i="2"/>
  <c r="H12" i="2"/>
  <c r="H13" i="2"/>
  <c r="H14" i="2"/>
  <c r="G12" i="2"/>
  <c r="G13" i="2"/>
  <c r="G14" i="2"/>
  <c r="G16" i="2"/>
  <c r="G17" i="2"/>
  <c r="G18" i="2"/>
  <c r="G24" i="2"/>
  <c r="G25" i="2"/>
  <c r="G36" i="2"/>
  <c r="G37" i="2"/>
  <c r="F44" i="2"/>
  <c r="F43" i="2"/>
  <c r="F45" i="2" s="1"/>
  <c r="E14" i="2"/>
  <c r="E44" i="2"/>
  <c r="E43" i="2"/>
  <c r="D44" i="2"/>
  <c r="D43" i="2"/>
  <c r="D45" i="2" s="1"/>
  <c r="D18" i="2"/>
  <c r="D14" i="2"/>
  <c r="F42" i="2"/>
  <c r="F18" i="2"/>
  <c r="G8" i="2"/>
  <c r="F14" i="2"/>
  <c r="F96" i="7"/>
  <c r="F97" i="7"/>
  <c r="F98" i="7"/>
  <c r="F99" i="7"/>
  <c r="F101" i="7"/>
  <c r="F102" i="7"/>
  <c r="F104" i="7"/>
  <c r="F105" i="7"/>
  <c r="F106" i="7"/>
  <c r="F107" i="7"/>
  <c r="F108" i="7"/>
  <c r="F109" i="7"/>
  <c r="F111" i="7"/>
  <c r="F112" i="7"/>
  <c r="F115" i="7"/>
  <c r="E86" i="7"/>
  <c r="E87" i="7"/>
  <c r="E88" i="7"/>
  <c r="E89" i="7"/>
  <c r="E90" i="7"/>
  <c r="E91" i="7"/>
  <c r="E94" i="7"/>
  <c r="E95" i="7"/>
  <c r="E96" i="7"/>
  <c r="E97" i="7"/>
  <c r="E98" i="7"/>
  <c r="E107" i="7"/>
  <c r="E111" i="7"/>
  <c r="E112" i="7"/>
  <c r="E114" i="7"/>
  <c r="E71" i="7"/>
  <c r="E72" i="7"/>
  <c r="E74" i="7"/>
  <c r="E75" i="7"/>
  <c r="E76" i="7"/>
  <c r="E77" i="7"/>
  <c r="E78" i="7"/>
  <c r="E79" i="7"/>
  <c r="E80" i="7"/>
  <c r="E81" i="7"/>
  <c r="E59" i="7"/>
  <c r="E62" i="7"/>
  <c r="E63" i="7"/>
  <c r="E64" i="7"/>
  <c r="F57" i="7"/>
  <c r="F19" i="1"/>
  <c r="E45" i="2" l="1"/>
  <c r="F53" i="7"/>
  <c r="F54" i="7"/>
  <c r="F55" i="7"/>
  <c r="F56" i="7"/>
  <c r="F61" i="7"/>
  <c r="F66" i="7"/>
  <c r="F73" i="7"/>
  <c r="F83" i="7"/>
  <c r="F84" i="7"/>
  <c r="F85" i="7"/>
  <c r="F92" i="7"/>
  <c r="F93" i="7"/>
  <c r="E14" i="7"/>
  <c r="E15" i="7"/>
  <c r="E17" i="7"/>
  <c r="E18" i="7"/>
  <c r="E21" i="7"/>
  <c r="E22" i="7"/>
  <c r="E23" i="7"/>
  <c r="E24" i="7"/>
  <c r="E25" i="7"/>
  <c r="E26" i="7"/>
  <c r="E27" i="7"/>
  <c r="E28" i="7"/>
  <c r="E31" i="7"/>
  <c r="E32" i="7"/>
  <c r="E33" i="7"/>
  <c r="F14" i="7"/>
  <c r="F15" i="7"/>
  <c r="F17" i="7"/>
  <c r="F18" i="7"/>
  <c r="F20" i="7"/>
  <c r="F21" i="7"/>
  <c r="F22" i="7"/>
  <c r="F23" i="7"/>
  <c r="F24" i="7"/>
  <c r="F25" i="7"/>
  <c r="F26" i="7"/>
  <c r="F27" i="7"/>
  <c r="F29" i="7"/>
  <c r="F30" i="7"/>
  <c r="F33" i="7"/>
  <c r="F34" i="7"/>
  <c r="F36" i="7"/>
  <c r="F37" i="7"/>
  <c r="F38" i="7"/>
  <c r="F40" i="7"/>
  <c r="F41" i="7"/>
  <c r="F42" i="7"/>
  <c r="E34" i="7"/>
  <c r="E38" i="7"/>
  <c r="E19" i="1"/>
  <c r="E42" i="2" l="1"/>
  <c r="D38" i="2"/>
  <c r="D34" i="2"/>
  <c r="D26" i="2"/>
  <c r="D22" i="2"/>
  <c r="D10" i="2"/>
  <c r="B119" i="7" l="1"/>
  <c r="B93" i="7"/>
  <c r="B85" i="7"/>
  <c r="E85" i="7" s="1"/>
  <c r="B73" i="7"/>
  <c r="E73" i="7" s="1"/>
  <c r="B66" i="7"/>
  <c r="B61" i="7"/>
  <c r="B52" i="7"/>
  <c r="E52" i="7" s="1"/>
  <c r="B37" i="7"/>
  <c r="E37" i="7" s="1"/>
  <c r="B36" i="7"/>
  <c r="E36" i="7" s="1"/>
  <c r="B30" i="7"/>
  <c r="B10" i="7"/>
  <c r="C24" i="1"/>
  <c r="C48" i="1" s="1"/>
  <c r="E56" i="1"/>
  <c r="B24" i="1"/>
  <c r="B47" i="1" s="1"/>
  <c r="B21" i="1"/>
  <c r="B46" i="1" s="1"/>
  <c r="B48" i="1" s="1"/>
  <c r="B92" i="7" l="1"/>
  <c r="E92" i="7" s="1"/>
  <c r="E93" i="7"/>
  <c r="B60" i="7"/>
  <c r="E60" i="7" s="1"/>
  <c r="E61" i="7"/>
  <c r="B29" i="7"/>
  <c r="E29" i="7" s="1"/>
  <c r="E30" i="7"/>
  <c r="B9" i="7"/>
  <c r="B43" i="7" s="1"/>
  <c r="B44" i="7" s="1"/>
  <c r="B122" i="7"/>
  <c r="B51" i="7"/>
  <c r="B118" i="7" s="1"/>
  <c r="B116" i="7" l="1"/>
  <c r="B120" i="7" s="1"/>
  <c r="B123" i="7" l="1"/>
  <c r="B124" i="7" s="1"/>
  <c r="B126" i="7" s="1"/>
  <c r="F10" i="2" l="1"/>
  <c r="F60" i="7" l="1"/>
  <c r="C19" i="7" l="1"/>
  <c r="F19" i="7" s="1"/>
  <c r="F55" i="1"/>
  <c r="D24" i="1"/>
  <c r="D47" i="1"/>
  <c r="C119" i="7" l="1"/>
  <c r="F23" i="1"/>
  <c r="D46" i="1"/>
  <c r="F22" i="1"/>
  <c r="F46" i="1" l="1"/>
  <c r="E46" i="1"/>
  <c r="F21" i="1"/>
  <c r="D48" i="1"/>
  <c r="F48" i="1" s="1"/>
  <c r="C44" i="7"/>
  <c r="C122" i="7"/>
  <c r="F24" i="1"/>
  <c r="D116" i="7"/>
  <c r="D123" i="7" s="1"/>
  <c r="E123" i="7" l="1"/>
  <c r="E66" i="7"/>
  <c r="F52" i="7"/>
  <c r="E53" i="7"/>
  <c r="E54" i="7"/>
  <c r="E55" i="7"/>
  <c r="E56" i="7"/>
  <c r="E57" i="7"/>
  <c r="E65" i="7"/>
  <c r="E67" i="7"/>
  <c r="E68" i="7"/>
  <c r="E69" i="7"/>
  <c r="E70" i="7"/>
  <c r="E82" i="7"/>
  <c r="D119" i="7" l="1"/>
  <c r="E12" i="7"/>
  <c r="F11" i="7"/>
  <c r="E119" i="7" l="1"/>
  <c r="F119" i="7"/>
  <c r="D118" i="7"/>
  <c r="E118" i="7" l="1"/>
  <c r="E51" i="7"/>
  <c r="D120" i="7"/>
  <c r="D43" i="7"/>
  <c r="E43" i="7" s="1"/>
  <c r="F10" i="7"/>
  <c r="E47" i="1"/>
  <c r="E21" i="1"/>
  <c r="E22" i="1"/>
  <c r="E23" i="1"/>
  <c r="E24" i="1"/>
  <c r="D44" i="7" l="1"/>
  <c r="E44" i="7" s="1"/>
  <c r="D122" i="7"/>
  <c r="E120" i="7"/>
  <c r="F43" i="7"/>
  <c r="E116" i="7"/>
  <c r="E9" i="7"/>
  <c r="F9" i="7"/>
  <c r="F44" i="7" l="1"/>
  <c r="D124" i="7"/>
  <c r="F122" i="7"/>
  <c r="E122" i="7"/>
  <c r="E11" i="7"/>
  <c r="E124" i="7" l="1"/>
  <c r="D126" i="7"/>
  <c r="E126" i="7" s="1"/>
  <c r="E48" i="1"/>
  <c r="E10" i="7" l="1"/>
  <c r="H41" i="2" l="1"/>
  <c r="H40" i="2"/>
  <c r="F38" i="2"/>
  <c r="H37" i="2"/>
  <c r="H36" i="2"/>
  <c r="H29" i="2"/>
  <c r="H28" i="2"/>
  <c r="F26" i="2"/>
  <c r="E26" i="2"/>
  <c r="H25" i="2"/>
  <c r="H24" i="2"/>
  <c r="F22" i="2"/>
  <c r="E22" i="2"/>
  <c r="H21" i="2"/>
  <c r="G21" i="2"/>
  <c r="H20" i="2"/>
  <c r="G20" i="2"/>
  <c r="G10" i="2"/>
  <c r="H9" i="2"/>
  <c r="G9" i="2"/>
  <c r="H8" i="2"/>
  <c r="G22" i="2" l="1"/>
  <c r="H43" i="2"/>
  <c r="H44" i="2"/>
  <c r="G45" i="2"/>
  <c r="G43" i="2"/>
  <c r="G44" i="2"/>
  <c r="H45" i="2" l="1"/>
  <c r="C118" i="7" l="1"/>
  <c r="C116" i="7"/>
  <c r="F116" i="7" s="1"/>
  <c r="F51" i="7"/>
  <c r="C120" i="7" l="1"/>
  <c r="F118" i="7"/>
  <c r="C123" i="7" l="1"/>
  <c r="F120" i="7"/>
  <c r="C124" i="7" l="1"/>
  <c r="C125" i="7" s="1"/>
  <c r="F125" i="7" s="1"/>
  <c r="F123" i="7"/>
  <c r="F124" i="7" l="1"/>
</calcChain>
</file>

<file path=xl/sharedStrings.xml><?xml version="1.0" encoding="utf-8"?>
<sst xmlns="http://schemas.openxmlformats.org/spreadsheetml/2006/main" count="757" uniqueCount="232">
  <si>
    <t>Oznaka</t>
  </si>
  <si>
    <t>SVEUKUPNO PRIHODI</t>
  </si>
  <si>
    <t>3 Rashodi poslovanja</t>
  </si>
  <si>
    <t>4 Rashodi za nabavu nefinancijske imovine</t>
  </si>
  <si>
    <t>SVEUKUPNO RASHODI</t>
  </si>
  <si>
    <t>6.</t>
  </si>
  <si>
    <t>5.</t>
  </si>
  <si>
    <t>4.</t>
  </si>
  <si>
    <t>3.</t>
  </si>
  <si>
    <t>2.</t>
  </si>
  <si>
    <t>1.</t>
  </si>
  <si>
    <t>PRIMICI OD FINANCIJSKE IMOVINE I ZADUŽIVANJA</t>
  </si>
  <si>
    <t>IZDACI ZA FINANCIJSKU IMOVINU I OTPLATE ZAJMOVA</t>
  </si>
  <si>
    <t>NETO FINANCIRANJE</t>
  </si>
  <si>
    <t>VIŠAK/MANJAK</t>
  </si>
  <si>
    <t>SVEUKUPNO RASHODI I IZDACI</t>
  </si>
  <si>
    <t>0922 Više srednjoškolsko obrazovanje</t>
  </si>
  <si>
    <t>31 Rashodi za zaposlene</t>
  </si>
  <si>
    <t>32 Materijalni rashodi</t>
  </si>
  <si>
    <t>34 Financijski rashodi</t>
  </si>
  <si>
    <t>0960 Dodatne usluge u obrazovanju</t>
  </si>
  <si>
    <t>37 Naknade građanima i kućanstvima na temelju osiguranja i druge naknade</t>
  </si>
  <si>
    <t>38 Ostali rashodi</t>
  </si>
  <si>
    <t>42 Rashodi za nabavu proizvedene dugotrajne imovine</t>
  </si>
  <si>
    <t>PREGLED UKUPNIH PRIHODA I RASHODA PO IZVORIMA FINANCIRANJA</t>
  </si>
  <si>
    <t>OZNAKA IF</t>
  </si>
  <si>
    <t>NAZIV IZVORA FINANCIRANJA</t>
  </si>
  <si>
    <t>PRIHODI</t>
  </si>
  <si>
    <t>RASHODI</t>
  </si>
  <si>
    <t>Prihodi za posebne namjene izvor 432</t>
  </si>
  <si>
    <t>Donacije izvor 611</t>
  </si>
  <si>
    <t>Namjenski primici - izvor 711</t>
  </si>
  <si>
    <t>UKUPNI PRIHODI</t>
  </si>
  <si>
    <t>UKUPNI RASHODI</t>
  </si>
  <si>
    <t>A. RAČUN PRIHODA I RASHODA</t>
  </si>
  <si>
    <t>6 Prihodi poslovanja</t>
  </si>
  <si>
    <t>63 Pomoći iz inozemstva i od subjekata unutar općeg proračuna</t>
  </si>
  <si>
    <t>64 Prihodi od imovine</t>
  </si>
  <si>
    <t>65 Prihodi od upravnih i administrativnih pristojbi, pristojbi po posebnim propisima i naknada</t>
  </si>
  <si>
    <t>66 Prihodi od prodaje proizvoda i robe te pruženih usluga i prihodi od donacija te povrati po protestiranim jamstvima</t>
  </si>
  <si>
    <t>67 Prihodi iz nadležnog proračuna i od HZZO-a temeljem ugovornih obveza</t>
  </si>
  <si>
    <t>PRIHODI I PRIMICI</t>
  </si>
  <si>
    <t>indeks (4/3)</t>
  </si>
  <si>
    <t>123 Zakonski standard javnih ustanova SŠ</t>
  </si>
  <si>
    <t>A100037 Odgojnoobrazovno, administrativno i tehničko osoblje</t>
  </si>
  <si>
    <t>321 Naknade troškova zaposlenima</t>
  </si>
  <si>
    <t>3211 Službena putovanja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</si>
  <si>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</si>
  <si>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</si>
  <si>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</si>
  <si>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</si>
  <si>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3223 Energija</t>
  </si>
  <si>
    <t>3224 Materijal i dijelovi za tekuće i investicijsko održavanje</t>
  </si>
  <si>
    <t>3225 Sitni inventar i auto gume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</si>
  <si>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</si>
  <si>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</si>
  <si>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</si>
  <si>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</si>
  <si>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</si>
  <si>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</si>
  <si>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</si>
  <si>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</si>
  <si>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</si>
  <si>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</si>
  <si>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3292 Premije osiguranja</t>
  </si>
  <si>
    <t>3294 Članarine</t>
  </si>
  <si>
    <t>3295 Pristojbe i naknade</t>
  </si>
  <si>
    <t>3299 Ostali nespomenuti rashodi poslovanja</t>
  </si>
  <si>
    <t>343 Ostali financijski rashodi</t>
  </si>
  <si>
    <t>3431 Bankarske usluge i usluge platnog prometa</t>
  </si>
  <si>
    <t>3433 Zatezne kamate</t>
  </si>
  <si>
    <t>A100037A Odgojnoobrazovno, administrativno i tehničko osoblje - POSEBNI DIO</t>
  </si>
  <si>
    <t>3212 Naknade za prijevoz, za rad na terenu i odvojeni život</t>
  </si>
  <si>
    <t>3222 Materijal i sirovine</t>
  </si>
  <si>
    <t>3227 Službena, radna i zaštitna odjeća i obuća</t>
  </si>
  <si>
    <t>3235 Zakupnine i najamnine</t>
  </si>
  <si>
    <t>A100038 Operativni plan TIO - SŠ</t>
  </si>
  <si>
    <t>125 Program javnih potreba iznad standarda - vlastiti prihodi</t>
  </si>
  <si>
    <t>A100042 Javne potrebe iznad standarda-vlastiti prihodi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</si>
  <si>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</si>
  <si>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</si>
  <si>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</si>
  <si>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</si>
  <si>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</si>
  <si>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</si>
  <si>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3293 Reprezentacija</t>
  </si>
  <si>
    <t>422 Postrojenja i oprema</t>
  </si>
  <si>
    <t>4221 Uredska oprema i namještaj</t>
  </si>
  <si>
    <t>424 Knjige, umjetnička djela i ostale izložbene vrijednosti</t>
  </si>
  <si>
    <t>141 Javne potrebe iznad zakonskog standarda SŠ</t>
  </si>
  <si>
    <t>A100078 Županijske javne potrebe SŠ</t>
  </si>
  <si>
    <t>A100142B Prihodi od nefinancijske imovine i nadoknade štete s osnova osiguranja</t>
  </si>
  <si>
    <t>A100159A Javne potrebe iznad standarda - donacije</t>
  </si>
  <si>
    <t>A100161A Javne potrebe iznad standarda - OSTALO</t>
  </si>
  <si>
    <t>A100162A Prijenos sredstava od nenadležnih proračuna</t>
  </si>
  <si>
    <t>381 Tekuće donacije</t>
  </si>
  <si>
    <t>3812 Tekuće donacije u naravi</t>
  </si>
  <si>
    <t>A100191A Shema školskog voća, povrća i mlijeka</t>
  </si>
  <si>
    <t>158 Pomoćnici u nastavi OŠ i SŠ (EU projekt)</t>
  </si>
  <si>
    <t>A100128 Pomoćnici u nastavi OŠ i SŠ (EU projekt)</t>
  </si>
  <si>
    <t>180 Centar kompetentnosti</t>
  </si>
  <si>
    <t>K100023 Mreža kom5tentnosti</t>
  </si>
  <si>
    <t>UKUPNO RASHODI I IZDACI</t>
  </si>
  <si>
    <t>372 Ostale naknade građanima i kućanstvima iz proračuna</t>
  </si>
  <si>
    <t>POSEBNI DIO</t>
  </si>
  <si>
    <t>PO PROGRAMSKOJ, EKONOMSKOJ KLASIFIKACIJI  I IZVORIMA FINANCIRANJA</t>
  </si>
  <si>
    <t>RAČUN PRIHODA I RASHODA</t>
  </si>
  <si>
    <t>RAVNATELJ:</t>
  </si>
  <si>
    <t>Damir Pleša, dipl. ing.</t>
  </si>
  <si>
    <t>636 Pomoći proračunskim korisnicima iz proračuna koji im nije nadležan</t>
  </si>
  <si>
    <t>6361 Tekuće pomoći proračunskim korisnicima iz proračuna koji im nije nadležan</t>
  </si>
  <si>
    <t>6362 Kapitalne pomoći proračunskim korisnicima iz proračuna koji im nije nadležan</t>
  </si>
  <si>
    <t>638 Pomoći temeljem prijenosa EU sredstava</t>
  </si>
  <si>
    <t>6381 Tekuće pomoći iz državnog proračuna temeljem prijenosa EU sredstava</t>
  </si>
  <si>
    <t>6382 Kapitalne pomoći temeljem prijenosa EU sredstava</t>
  </si>
  <si>
    <t>641 Prihodi od financijske imovine</t>
  </si>
  <si>
    <t>652 Prihodi po posebnim propisima</t>
  </si>
  <si>
    <t>661 Prihodi od prodaje proizvoda i robe te pruženih usluga</t>
  </si>
  <si>
    <t>6614 Prihodi od prodaje proizvoda i robe</t>
  </si>
  <si>
    <t>6615 Prihodi od pruženih usluga</t>
  </si>
  <si>
    <t>663 Donacije od pravnih i fizičkih osoba izvan općeg proračuna i povrat donacija po protestiranim jamstvima</t>
  </si>
  <si>
    <t>6631 Tekuće donacije</t>
  </si>
  <si>
    <t>6632 Kapitalne donacije</t>
  </si>
  <si>
    <t>671 Prihodi iz nadležnog proračuna za financiranje redovne djelatnosti proračunskih korisnika</t>
  </si>
  <si>
    <t>6711 Prihodi iz nadležnog proračuna za financiranje rashoda poslovanja</t>
  </si>
  <si>
    <t>6712 Prihodi iz nadležnog proračuna za financiranje rashoda za nabavu nefinancijske imovine</t>
  </si>
  <si>
    <t>41 Rashodi za nabavu neproizvedene dugotrajne imovine</t>
  </si>
  <si>
    <t>412 Nematerijalna imovina</t>
  </si>
  <si>
    <t xml:space="preserve">4 Rashodi za nabavu nefinancijske imovine </t>
  </si>
  <si>
    <t>324 Naknada troškova osobama izvan radnog odnosa</t>
  </si>
  <si>
    <t>Ostvarenje 01.01.-30.06.2024.</t>
  </si>
  <si>
    <t>POLUGODIŠNJI IZVJEŠTAJ O IZVRŠENJU FINANCIJSKOG PLANA:</t>
  </si>
  <si>
    <t>1. PRIHODI I PRIMICI</t>
  </si>
  <si>
    <t>2. RASHODI I IZDACI</t>
  </si>
  <si>
    <t>3. RAZLIKA - VIŠAK/MANJAK</t>
  </si>
  <si>
    <t>D) PRENESENI  VIŠAK ILI PRENESENI MANJAK I VIŠEGODIŠNJI PLAN URAVNOTEŽENJA</t>
  </si>
  <si>
    <t>VIŠAK/MANJAK PRIHODA</t>
  </si>
  <si>
    <t>PREDSJEDNICA ŠKOLSKOG ODBORA:</t>
  </si>
  <si>
    <t>_______________________</t>
  </si>
  <si>
    <t>Sonja Vukelić, prifesor</t>
  </si>
  <si>
    <t>vIŠAK/MANJAK PRIHODA preneseni (+,-)</t>
  </si>
  <si>
    <t>OPĆI DIO</t>
  </si>
  <si>
    <t>IZVRŠENJE PRIHODA I PRENESENOG REZULTATA PO EKONOMSKOJ KLASIFIKACIJI</t>
  </si>
  <si>
    <t>6526 Ostali nespomenuti prihodi</t>
  </si>
  <si>
    <t>IZVRŠENJE RASHODA PO EKONOMSKOJ KLASIFIKACIJI</t>
  </si>
  <si>
    <t>3241 Naknada troškova osobama izvan radnog odnosa</t>
  </si>
  <si>
    <t>3227 Službena, radna  i zaštitna odjeća i obuća</t>
  </si>
  <si>
    <t xml:space="preserve">   RAZLIKA  </t>
  </si>
  <si>
    <t>VIŠAK/MANJAK PRIHODA PRENESENI (+,-)</t>
  </si>
  <si>
    <t>324 Naknade troškova osobama izvan radnog odnosa</t>
  </si>
  <si>
    <t>I Rebalans 2025.</t>
  </si>
  <si>
    <t>Ostvarenje 01.01.-30.06.2025.</t>
  </si>
  <si>
    <t>7 Prihodi od prodaje prijevoznih sredstava</t>
  </si>
  <si>
    <t>639 Prijenos između proračuna korisnika istog proračuna</t>
  </si>
  <si>
    <t>6391  Tekući prijenosi između proračuna korisnika istog proračuna</t>
  </si>
  <si>
    <t xml:space="preserve">7  Prihodi od prodaje nefinancijske imovine </t>
  </si>
  <si>
    <t>72  Prihodi od prodaje proizvedene dugotrajne imovine</t>
  </si>
  <si>
    <t>723  Prihodi od prodaje prijevoznih sredstava</t>
  </si>
  <si>
    <t>-</t>
  </si>
  <si>
    <t>368  Pomoći temeljem prijenosa EU sredstava</t>
  </si>
  <si>
    <t>3681  Pomoći temeljem prijenosa EU sredstava</t>
  </si>
  <si>
    <t>36  Pomoći temeljem prijenosa EU sredstava</t>
  </si>
  <si>
    <t>4227  Uređaji strojevi i oprema za ostale namjene</t>
  </si>
  <si>
    <t>3291  Naknada za rad predstavničkih i izvršnih tijela, povjerenstva i slično</t>
  </si>
  <si>
    <t>12 Upravni odjel za društvene djelatnosti</t>
  </si>
  <si>
    <t>12-32 TRGOVAČKA-UGOSTILJSKA ŠKOLA KARLOVAC</t>
  </si>
  <si>
    <t>3291 Naknade za rad predstavničkih i izvršnih tijela, povjerenstava i slično</t>
  </si>
  <si>
    <t>4227 Uređaji, strojevi i oprema za ostale namjene</t>
  </si>
  <si>
    <t>36 Pomoći dane u inozemstvo i unutar općeg proračuna</t>
  </si>
  <si>
    <t>368 POMOĆI TEMELJEM PRIJENOSA EU SREDSTAVA</t>
  </si>
  <si>
    <t>3681 TP TEMELJEM PRIJENOSA EU SREDSTAVA</t>
  </si>
  <si>
    <t>IZVJEŠTAJ O IZVRŠENJU POLUGODIŠNJEG IZVJEŠTAJA FINANCIJSKOG PLANA PRORAČUNSKOG KORISNIKA ZA RAZDOBLJE  01.01.-30.06.2026.</t>
  </si>
  <si>
    <t>I Rebalans 2026.</t>
  </si>
  <si>
    <t>Ostvarenje 01.01.-30.06.2026.</t>
  </si>
  <si>
    <t xml:space="preserve">KLASA: </t>
  </si>
  <si>
    <t xml:space="preserve">URBROJ: </t>
  </si>
  <si>
    <t>I Rrbalans 2026.</t>
  </si>
  <si>
    <t>IZVRŠENJE                             01.01.-30.06. 2025. G.</t>
  </si>
  <si>
    <t>Rebalans I 2026.</t>
  </si>
  <si>
    <t>IZVRŠENJE                   01.01.-30.06.2026. G.</t>
  </si>
  <si>
    <t>Vlastiti prihodi-31</t>
  </si>
  <si>
    <t>Opći prihodi i primici-izvor 11</t>
  </si>
  <si>
    <r>
      <t xml:space="preserve">Na temelju članka 36. Statuta Trgovačko ugostiteljske  škole Školski odbor na 
</t>
    </r>
    <r>
      <rPr>
        <sz val="11"/>
        <rFont val="Calibri"/>
        <family val="2"/>
        <scheme val="minor"/>
      </rPr>
      <t>sjednici 20.07.2026.</t>
    </r>
    <r>
      <rPr>
        <sz val="1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godine usvaja POLUGODIŠNJI IZVJEŠTAJ O IZVRŠENJU FINANCIJSKOG PLANA ZA 2026. GODINU:</t>
    </r>
  </si>
  <si>
    <t>Karlovac, 20.07.2026.</t>
  </si>
  <si>
    <t>Indeks 4./2.</t>
  </si>
  <si>
    <t xml:space="preserve">Indeks 4./3. </t>
  </si>
  <si>
    <t>3131 Doprinosi za mirovinsko osiguranje</t>
  </si>
  <si>
    <t xml:space="preserve">Indeks 4/2 </t>
  </si>
  <si>
    <t>369 Prijenosi između proračunskih korisnika istog proračuna</t>
  </si>
  <si>
    <t>3691 Tekući prijenosi između proračunskih korisnika istog proračuna</t>
  </si>
  <si>
    <t xml:space="preserve">3721 Naknade građanima i kučanstvima u novcu </t>
  </si>
  <si>
    <t>4123 Licence</t>
  </si>
  <si>
    <t>INDEKS 4/2</t>
  </si>
  <si>
    <t>INDEKS 4/3</t>
  </si>
  <si>
    <t>Pomoći iz DP -izvor 50</t>
  </si>
  <si>
    <t>Fondovi EU -izvor 56</t>
  </si>
  <si>
    <t>Pomoći EU - izvor 51</t>
  </si>
  <si>
    <t>Ostale pomoći-52</t>
  </si>
  <si>
    <t>19167 TRGOVAČKO-UGOSTITELJSKA ŠKOLA</t>
  </si>
  <si>
    <t>0 Javnost</t>
  </si>
  <si>
    <t>09 OBRAZOVANJE</t>
  </si>
  <si>
    <t>092 Srednjoškolsko obrazovanje</t>
  </si>
  <si>
    <t>096 Dodatne usluge u obrazovanju</t>
  </si>
  <si>
    <t>Ostvarenje  01.01.2025.-30.06.2025.</t>
  </si>
  <si>
    <t>Ostvarenje 01.01.2026.-30.06.2026.</t>
  </si>
  <si>
    <t>Ind.(4./2.)</t>
  </si>
  <si>
    <t>Ind.  (4./3.)</t>
  </si>
  <si>
    <t>Izvor: 50 Pomoći</t>
  </si>
  <si>
    <t>Izvor: 501 Pomoći iz državnog proračuna kroz opće prihode i primitke</t>
  </si>
  <si>
    <t>Izvor: 31 Vlastiti prihodi</t>
  </si>
  <si>
    <t>3241 Naknade troškova osobama izvan radnog odnosa</t>
  </si>
  <si>
    <t>3721 Naknade građanima i kućanstvima u novcu</t>
  </si>
  <si>
    <t>Izvor: 51 Pomoći EU</t>
  </si>
  <si>
    <t>Izvor: 510 Programi Unije</t>
  </si>
  <si>
    <t>Izvor: 11 Opći prihodi i primici</t>
  </si>
  <si>
    <t>Izvor: 71 Prihodi od prodaje ili zamjene nefinancijske imovine i naknade s naslova osiguranja</t>
  </si>
  <si>
    <t>Izvor: 711 Prihodi od nefinancijske imovine i nadoknade štete s osnova osiguranja</t>
  </si>
  <si>
    <t>Izvor: 61 Donacije</t>
  </si>
  <si>
    <t>Izvor: 611 Donacije</t>
  </si>
  <si>
    <t>Izvor: 43 Ostali prihodi za posebne namjene</t>
  </si>
  <si>
    <t>Izvor: 432 PRIHODI ZA POSEBNE NAMJENE - korisnici</t>
  </si>
  <si>
    <t>Izvor: 503 POMOĆI IZ NENADLEŽNIH PRORAČUNA - KORISNICI</t>
  </si>
  <si>
    <t>Izvor: 56 Fondovi EU-a</t>
  </si>
  <si>
    <t>Izvor: 561 Europski socijalni fond</t>
  </si>
  <si>
    <t>201 MZOM- Plaće SŠ</t>
  </si>
  <si>
    <t>A200201 MZOM- Plaće SŠ</t>
  </si>
  <si>
    <t>Ostvarenje  2025. god.</t>
  </si>
  <si>
    <t>Rebalans 1 2026.</t>
  </si>
  <si>
    <t>Indeks   (4./2.)</t>
  </si>
  <si>
    <t>Indeks  (4./3.)</t>
  </si>
  <si>
    <t>POLUGODIŠNJI IZVJEŠTAJ O IZVRŠENJU FINANCIJSKOG PLANA ZA 2026. G.</t>
  </si>
  <si>
    <t>T100109 Projekt "Erasmus"-SŠ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</si>
</sst>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0.000"/>
  </numFmts>
  <fonts count="5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color theme="1"/>
      <name val="Verdana"/>
      <family val="2"/>
      <charset val="238"/>
    </font>
    <font>
      <b/>
      <sz val="9"/>
      <color rgb="FF000000"/>
      <name val="Verdana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Verdana"/>
      <family val="2"/>
      <charset val="238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color rgb="FF000000"/>
      <name val="Verdana"/>
      <family val="2"/>
    </font>
    <font>
      <b/>
      <sz val="10"/>
      <color rgb="FF000000"/>
      <name val="Verdana"/>
      <family val="2"/>
    </font>
    <font>
      <sz val="9"/>
      <name val="Verdana"/>
      <family val="2"/>
      <charset val="238"/>
    </font>
    <font>
      <b/>
      <sz val="10"/>
      <name val="Verdan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Verdana"/>
      <family val="2"/>
    </font>
    <font>
      <sz val="9"/>
      <name val="Verdan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rgb="FF000000"/>
      <name val="Verdana"/>
      <family val="2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8B8B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7" fillId="0" borderId="0"/>
    <xf numFmtId="43" fontId="1" fillId="0" borderId="0" applyFont="0" applyFill="0" applyBorder="0" applyAlignment="0" applyProtection="0"/>
  </cellStyleXfs>
  <cellXfs count="319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18" fillId="0" borderId="0" xfId="0" applyFont="1" applyAlignment="1">
      <alignment horizontal="center"/>
    </xf>
    <xf numFmtId="0" fontId="18" fillId="0" borderId="12" xfId="0" applyFont="1" applyBorder="1" applyAlignment="1">
      <alignment horizontal="left" indent="1"/>
    </xf>
    <xf numFmtId="4" fontId="21" fillId="33" borderId="11" xfId="0" applyNumberFormat="1" applyFont="1" applyFill="1" applyBorder="1" applyAlignment="1">
      <alignment horizontal="right" wrapText="1"/>
    </xf>
    <xf numFmtId="2" fontId="19" fillId="33" borderId="11" xfId="0" applyNumberFormat="1" applyFont="1" applyFill="1" applyBorder="1" applyAlignment="1">
      <alignment horizontal="right" wrapText="1"/>
    </xf>
    <xf numFmtId="4" fontId="22" fillId="33" borderId="11" xfId="0" applyNumberFormat="1" applyFont="1" applyFill="1" applyBorder="1" applyAlignment="1">
      <alignment horizontal="right" wrapText="1"/>
    </xf>
    <xf numFmtId="0" fontId="18" fillId="0" borderId="12" xfId="0" applyFont="1" applyBorder="1" applyAlignment="1">
      <alignment wrapText="1"/>
    </xf>
    <xf numFmtId="0" fontId="18" fillId="0" borderId="14" xfId="0" applyFont="1" applyBorder="1" applyAlignment="1">
      <alignment horizontal="left" wrapText="1"/>
    </xf>
    <xf numFmtId="0" fontId="23" fillId="0" borderId="12" xfId="0" applyFont="1" applyBorder="1" applyAlignment="1"/>
    <xf numFmtId="0" fontId="23" fillId="0" borderId="12" xfId="0" applyFont="1" applyBorder="1" applyAlignment="1">
      <alignment horizontal="right" indent="1"/>
    </xf>
    <xf numFmtId="2" fontId="21" fillId="33" borderId="11" xfId="0" applyNumberFormat="1" applyFont="1" applyFill="1" applyBorder="1" applyAlignment="1">
      <alignment horizontal="right" wrapText="1"/>
    </xf>
    <xf numFmtId="0" fontId="18" fillId="0" borderId="14" xfId="0" applyFont="1" applyBorder="1" applyAlignment="1">
      <alignment horizontal="left" indent="1"/>
    </xf>
    <xf numFmtId="0" fontId="21" fillId="33" borderId="16" xfId="0" applyFont="1" applyFill="1" applyBorder="1" applyAlignment="1">
      <alignment horizontal="center" wrapText="1"/>
    </xf>
    <xf numFmtId="0" fontId="19" fillId="33" borderId="16" xfId="0" applyFont="1" applyFill="1" applyBorder="1" applyAlignment="1">
      <alignment horizontal="center" wrapText="1"/>
    </xf>
    <xf numFmtId="0" fontId="26" fillId="0" borderId="0" xfId="0" applyFont="1" applyFill="1" applyBorder="1"/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/>
    <xf numFmtId="0" fontId="20" fillId="0" borderId="19" xfId="0" applyFont="1" applyFill="1" applyBorder="1" applyAlignment="1">
      <alignment horizontal="center" vertical="center" wrapText="1" indent="1"/>
    </xf>
    <xf numFmtId="0" fontId="20" fillId="0" borderId="18" xfId="0" applyFont="1" applyFill="1" applyBorder="1" applyAlignment="1">
      <alignment horizontal="center" vertical="center" wrapText="1" indent="1"/>
    </xf>
    <xf numFmtId="0" fontId="20" fillId="0" borderId="15" xfId="0" applyFont="1" applyFill="1" applyBorder="1" applyAlignment="1">
      <alignment horizontal="center" vertical="center" wrapText="1" indent="1"/>
    </xf>
    <xf numFmtId="0" fontId="20" fillId="0" borderId="20" xfId="0" applyFont="1" applyFill="1" applyBorder="1" applyAlignment="1">
      <alignment horizontal="center" vertical="center" wrapText="1" indent="1"/>
    </xf>
    <xf numFmtId="0" fontId="22" fillId="34" borderId="22" xfId="0" applyFont="1" applyFill="1" applyBorder="1" applyAlignment="1">
      <alignment horizontal="center" wrapText="1"/>
    </xf>
    <xf numFmtId="0" fontId="22" fillId="34" borderId="18" xfId="0" applyFont="1" applyFill="1" applyBorder="1" applyAlignment="1">
      <alignment horizontal="center" vertical="center" wrapText="1"/>
    </xf>
    <xf numFmtId="0" fontId="22" fillId="34" borderId="23" xfId="0" applyFont="1" applyFill="1" applyBorder="1" applyAlignment="1">
      <alignment horizontal="center" vertical="center" wrapText="1"/>
    </xf>
    <xf numFmtId="0" fontId="22" fillId="34" borderId="24" xfId="0" applyFont="1" applyFill="1" applyBorder="1" applyAlignment="1">
      <alignment horizontal="center" vertical="center" wrapText="1"/>
    </xf>
    <xf numFmtId="0" fontId="24" fillId="34" borderId="25" xfId="0" applyFont="1" applyFill="1" applyBorder="1" applyAlignment="1">
      <alignment horizontal="center" vertical="center" wrapText="1"/>
    </xf>
    <xf numFmtId="0" fontId="24" fillId="34" borderId="18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/>
    </xf>
    <xf numFmtId="4" fontId="21" fillId="34" borderId="11" xfId="0" applyNumberFormat="1" applyFont="1" applyFill="1" applyBorder="1" applyAlignment="1">
      <alignment horizontal="right" wrapText="1" indent="1"/>
    </xf>
    <xf numFmtId="4" fontId="19" fillId="34" borderId="17" xfId="0" applyNumberFormat="1" applyFont="1" applyFill="1" applyBorder="1" applyAlignment="1">
      <alignment horizontal="right" wrapText="1" indent="1"/>
    </xf>
    <xf numFmtId="4" fontId="19" fillId="34" borderId="12" xfId="0" applyNumberFormat="1" applyFont="1" applyFill="1" applyBorder="1" applyAlignment="1">
      <alignment horizontal="right" wrapText="1" indent="1"/>
    </xf>
    <xf numFmtId="0" fontId="26" fillId="0" borderId="12" xfId="0" applyFont="1" applyFill="1" applyBorder="1" applyAlignment="1">
      <alignment horizontal="center" vertical="center"/>
    </xf>
    <xf numFmtId="4" fontId="21" fillId="0" borderId="11" xfId="0" applyNumberFormat="1" applyFont="1" applyFill="1" applyBorder="1" applyAlignment="1">
      <alignment horizontal="right" wrapText="1" indent="1"/>
    </xf>
    <xf numFmtId="0" fontId="27" fillId="0" borderId="12" xfId="0" applyFont="1" applyFill="1" applyBorder="1" applyAlignment="1">
      <alignment horizontal="center" vertical="center"/>
    </xf>
    <xf numFmtId="4" fontId="21" fillId="34" borderId="12" xfId="0" applyNumberFormat="1" applyFont="1" applyFill="1" applyBorder="1" applyAlignment="1">
      <alignment horizontal="right" vertical="center" wrapText="1"/>
    </xf>
    <xf numFmtId="4" fontId="21" fillId="34" borderId="16" xfId="0" applyNumberFormat="1" applyFont="1" applyFill="1" applyBorder="1" applyAlignment="1">
      <alignment horizontal="right" wrapText="1" indent="1"/>
    </xf>
    <xf numFmtId="4" fontId="21" fillId="0" borderId="16" xfId="0" applyNumberFormat="1" applyFont="1" applyFill="1" applyBorder="1" applyAlignment="1">
      <alignment horizontal="right" wrapText="1" indent="1"/>
    </xf>
    <xf numFmtId="4" fontId="21" fillId="0" borderId="12" xfId="0" applyNumberFormat="1" applyFont="1" applyFill="1" applyBorder="1" applyAlignment="1">
      <alignment horizontal="right" vertical="center" wrapText="1"/>
    </xf>
    <xf numFmtId="0" fontId="26" fillId="0" borderId="26" xfId="0" applyFont="1" applyFill="1" applyBorder="1" applyAlignment="1">
      <alignment horizontal="center" vertical="center"/>
    </xf>
    <xf numFmtId="0" fontId="27" fillId="0" borderId="26" xfId="0" applyFont="1" applyFill="1" applyBorder="1" applyAlignment="1">
      <alignment horizontal="center" vertical="center"/>
    </xf>
    <xf numFmtId="4" fontId="21" fillId="34" borderId="12" xfId="0" applyNumberFormat="1" applyFont="1" applyFill="1" applyBorder="1" applyAlignment="1">
      <alignment horizontal="right" wrapText="1" indent="1"/>
    </xf>
    <xf numFmtId="4" fontId="21" fillId="0" borderId="12" xfId="0" applyNumberFormat="1" applyFont="1" applyFill="1" applyBorder="1" applyAlignment="1">
      <alignment horizontal="right" wrapText="1" indent="1"/>
    </xf>
    <xf numFmtId="0" fontId="26" fillId="0" borderId="12" xfId="0" applyFont="1" applyFill="1" applyBorder="1"/>
    <xf numFmtId="4" fontId="22" fillId="33" borderId="11" xfId="0" applyNumberFormat="1" applyFont="1" applyFill="1" applyBorder="1" applyAlignment="1">
      <alignment horizontal="right" wrapText="1" indent="1"/>
    </xf>
    <xf numFmtId="0" fontId="22" fillId="33" borderId="11" xfId="0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right" wrapText="1" indent="1"/>
    </xf>
    <xf numFmtId="0" fontId="24" fillId="0" borderId="18" xfId="0" applyFont="1" applyFill="1" applyBorder="1" applyAlignment="1">
      <alignment horizontal="left" vertical="center" indent="1"/>
    </xf>
    <xf numFmtId="4" fontId="21" fillId="35" borderId="11" xfId="0" applyNumberFormat="1" applyFont="1" applyFill="1" applyBorder="1" applyAlignment="1">
      <alignment horizontal="right" wrapText="1" indent="1"/>
    </xf>
    <xf numFmtId="4" fontId="24" fillId="34" borderId="17" xfId="0" applyNumberFormat="1" applyFont="1" applyFill="1" applyBorder="1" applyAlignment="1">
      <alignment horizontal="right" wrapText="1" indent="1"/>
    </xf>
    <xf numFmtId="4" fontId="22" fillId="36" borderId="14" xfId="0" applyNumberFormat="1" applyFont="1" applyFill="1" applyBorder="1" applyAlignment="1">
      <alignment horizontal="right" vertical="center" wrapText="1" indent="1"/>
    </xf>
    <xf numFmtId="4" fontId="19" fillId="37" borderId="17" xfId="0" applyNumberFormat="1" applyFont="1" applyFill="1" applyBorder="1" applyAlignment="1">
      <alignment horizontal="right" wrapText="1" indent="1"/>
    </xf>
    <xf numFmtId="4" fontId="19" fillId="37" borderId="12" xfId="0" applyNumberFormat="1" applyFont="1" applyFill="1" applyBorder="1" applyAlignment="1">
      <alignment horizontal="right" wrapText="1" indent="1"/>
    </xf>
    <xf numFmtId="4" fontId="22" fillId="36" borderId="12" xfId="0" applyNumberFormat="1" applyFont="1" applyFill="1" applyBorder="1" applyAlignment="1">
      <alignment horizontal="right" vertical="center" wrapText="1" indent="1"/>
    </xf>
    <xf numFmtId="0" fontId="28" fillId="33" borderId="11" xfId="0" applyFont="1" applyFill="1" applyBorder="1" applyAlignment="1">
      <alignment horizontal="right" wrapText="1" indent="1"/>
    </xf>
    <xf numFmtId="0" fontId="23" fillId="0" borderId="0" xfId="0" applyFont="1" applyAlignment="1"/>
    <xf numFmtId="0" fontId="31" fillId="33" borderId="11" xfId="0" applyFont="1" applyFill="1" applyBorder="1" applyAlignment="1">
      <alignment horizontal="left" wrapText="1" indent="1"/>
    </xf>
    <xf numFmtId="0" fontId="30" fillId="33" borderId="11" xfId="0" applyFont="1" applyFill="1" applyBorder="1" applyAlignment="1">
      <alignment horizontal="left" wrapText="1" indent="1"/>
    </xf>
    <xf numFmtId="0" fontId="32" fillId="33" borderId="11" xfId="0" applyFont="1" applyFill="1" applyBorder="1" applyAlignment="1">
      <alignment horizontal="left" wrapText="1" indent="1"/>
    </xf>
    <xf numFmtId="0" fontId="30" fillId="36" borderId="11" xfId="0" applyFont="1" applyFill="1" applyBorder="1" applyAlignment="1">
      <alignment horizontal="left" wrapText="1" indent="1"/>
    </xf>
    <xf numFmtId="4" fontId="32" fillId="36" borderId="11" xfId="0" applyNumberFormat="1" applyFont="1" applyFill="1" applyBorder="1" applyAlignment="1">
      <alignment horizontal="right" wrapText="1" indent="1"/>
    </xf>
    <xf numFmtId="0" fontId="30" fillId="35" borderId="29" xfId="0" applyFont="1" applyFill="1" applyBorder="1" applyAlignment="1">
      <alignment horizontal="left" wrapText="1" indent="1"/>
    </xf>
    <xf numFmtId="4" fontId="34" fillId="33" borderId="11" xfId="0" applyNumberFormat="1" applyFont="1" applyFill="1" applyBorder="1" applyAlignment="1">
      <alignment horizontal="right" wrapText="1" indent="1"/>
    </xf>
    <xf numFmtId="0" fontId="16" fillId="0" borderId="0" xfId="0" applyFont="1" applyAlignment="1">
      <alignment horizontal="center"/>
    </xf>
    <xf numFmtId="4" fontId="34" fillId="35" borderId="11" xfId="0" applyNumberFormat="1" applyFont="1" applyFill="1" applyBorder="1" applyAlignment="1">
      <alignment horizontal="right" wrapText="1" indent="1"/>
    </xf>
    <xf numFmtId="0" fontId="24" fillId="0" borderId="14" xfId="0" applyFont="1" applyBorder="1" applyAlignment="1">
      <alignment horizontal="center"/>
    </xf>
    <xf numFmtId="0" fontId="23" fillId="0" borderId="0" xfId="0" applyFont="1" applyBorder="1" applyAlignment="1">
      <alignment horizontal="right" indent="1"/>
    </xf>
    <xf numFmtId="0" fontId="23" fillId="0" borderId="0" xfId="0" applyFont="1" applyBorder="1" applyAlignment="1"/>
    <xf numFmtId="4" fontId="22" fillId="33" borderId="34" xfId="0" applyNumberFormat="1" applyFont="1" applyFill="1" applyBorder="1" applyAlignment="1">
      <alignment horizontal="right" wrapText="1"/>
    </xf>
    <xf numFmtId="0" fontId="20" fillId="0" borderId="40" xfId="0" applyFont="1" applyBorder="1" applyAlignment="1">
      <alignment horizontal="center" vertical="center" wrapText="1" indent="1"/>
    </xf>
    <xf numFmtId="0" fontId="20" fillId="0" borderId="42" xfId="0" applyFont="1" applyBorder="1" applyAlignment="1">
      <alignment horizontal="center" vertical="center" wrapText="1" indent="1"/>
    </xf>
    <xf numFmtId="0" fontId="18" fillId="0" borderId="18" xfId="0" applyFont="1" applyBorder="1" applyAlignment="1">
      <alignment horizontal="left" indent="1"/>
    </xf>
    <xf numFmtId="0" fontId="23" fillId="0" borderId="14" xfId="0" applyFont="1" applyBorder="1" applyAlignment="1">
      <alignment horizontal="center"/>
    </xf>
    <xf numFmtId="0" fontId="20" fillId="0" borderId="41" xfId="0" applyFont="1" applyBorder="1" applyAlignment="1">
      <alignment horizontal="center" vertical="center" wrapText="1" indent="1"/>
    </xf>
    <xf numFmtId="0" fontId="22" fillId="33" borderId="38" xfId="0" applyFont="1" applyFill="1" applyBorder="1" applyAlignment="1">
      <alignment horizontal="left" wrapText="1" indent="1"/>
    </xf>
    <xf numFmtId="0" fontId="21" fillId="33" borderId="37" xfId="0" applyFont="1" applyFill="1" applyBorder="1" applyAlignment="1">
      <alignment horizontal="left" wrapText="1" indent="1"/>
    </xf>
    <xf numFmtId="0" fontId="22" fillId="33" borderId="37" xfId="0" applyFont="1" applyFill="1" applyBorder="1" applyAlignment="1">
      <alignment horizontal="left" wrapText="1" indent="1"/>
    </xf>
    <xf numFmtId="0" fontId="20" fillId="0" borderId="36" xfId="0" applyFont="1" applyBorder="1" applyAlignment="1">
      <alignment horizontal="center" vertical="center" wrapText="1" indent="1"/>
    </xf>
    <xf numFmtId="0" fontId="40" fillId="0" borderId="40" xfId="0" applyFont="1" applyBorder="1" applyAlignment="1">
      <alignment horizontal="center" vertical="center" wrapText="1"/>
    </xf>
    <xf numFmtId="0" fontId="40" fillId="0" borderId="42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left" indent="1"/>
    </xf>
    <xf numFmtId="0" fontId="20" fillId="0" borderId="14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 indent="1"/>
    </xf>
    <xf numFmtId="0" fontId="20" fillId="0" borderId="39" xfId="0" applyFont="1" applyBorder="1" applyAlignment="1">
      <alignment horizontal="center" vertical="center" wrapText="1" indent="1"/>
    </xf>
    <xf numFmtId="0" fontId="0" fillId="0" borderId="0" xfId="0"/>
    <xf numFmtId="0" fontId="0" fillId="0" borderId="35" xfId="0" applyBorder="1"/>
    <xf numFmtId="4" fontId="28" fillId="33" borderId="11" xfId="0" applyNumberFormat="1" applyFont="1" applyFill="1" applyBorder="1" applyAlignment="1">
      <alignment horizontal="right" wrapText="1" indent="1"/>
    </xf>
    <xf numFmtId="0" fontId="34" fillId="33" borderId="11" xfId="0" applyFont="1" applyFill="1" applyBorder="1" applyAlignment="1">
      <alignment horizontal="right" wrapText="1" indent="1"/>
    </xf>
    <xf numFmtId="0" fontId="28" fillId="33" borderId="11" xfId="0" applyFont="1" applyFill="1" applyBorder="1" applyAlignment="1">
      <alignment horizontal="left" wrapText="1" indent="1"/>
    </xf>
    <xf numFmtId="0" fontId="34" fillId="33" borderId="11" xfId="0" applyFont="1" applyFill="1" applyBorder="1" applyAlignment="1">
      <alignment horizontal="left" wrapText="1" indent="1"/>
    </xf>
    <xf numFmtId="4" fontId="28" fillId="36" borderId="11" xfId="0" applyNumberFormat="1" applyFont="1" applyFill="1" applyBorder="1" applyAlignment="1">
      <alignment horizontal="right" wrapText="1" indent="1"/>
    </xf>
    <xf numFmtId="0" fontId="25" fillId="0" borderId="0" xfId="0" applyFont="1" applyFill="1" applyBorder="1" applyAlignment="1"/>
    <xf numFmtId="0" fontId="22" fillId="33" borderId="11" xfId="0" applyFont="1" applyFill="1" applyBorder="1" applyAlignment="1">
      <alignment horizontal="left" wrapText="1" indent="1"/>
    </xf>
    <xf numFmtId="0" fontId="30" fillId="36" borderId="30" xfId="0" applyFont="1" applyFill="1" applyBorder="1" applyAlignment="1">
      <alignment horizontal="left" wrapText="1" indent="1"/>
    </xf>
    <xf numFmtId="4" fontId="22" fillId="36" borderId="31" xfId="0" applyNumberFormat="1" applyFont="1" applyFill="1" applyBorder="1" applyAlignment="1">
      <alignment horizontal="right" wrapText="1" indent="1"/>
    </xf>
    <xf numFmtId="0" fontId="42" fillId="0" borderId="0" xfId="0" applyFont="1" applyBorder="1" applyAlignment="1">
      <alignment horizontal="center" vertical="center" wrapText="1" indent="1"/>
    </xf>
    <xf numFmtId="0" fontId="29" fillId="0" borderId="14" xfId="0" applyFont="1" applyFill="1" applyBorder="1" applyAlignment="1">
      <alignment horizontal="center" vertical="center"/>
    </xf>
    <xf numFmtId="2" fontId="34" fillId="35" borderId="17" xfId="0" applyNumberFormat="1" applyFont="1" applyFill="1" applyBorder="1" applyAlignment="1">
      <alignment horizontal="right" wrapText="1" indent="1"/>
    </xf>
    <xf numFmtId="4" fontId="28" fillId="35" borderId="11" xfId="0" applyNumberFormat="1" applyFont="1" applyFill="1" applyBorder="1" applyAlignment="1">
      <alignment horizontal="right" wrapText="1" indent="1"/>
    </xf>
    <xf numFmtId="0" fontId="34" fillId="35" borderId="11" xfId="0" applyFont="1" applyFill="1" applyBorder="1" applyAlignment="1">
      <alignment horizontal="right" wrapText="1" indent="1"/>
    </xf>
    <xf numFmtId="2" fontId="34" fillId="35" borderId="11" xfId="0" applyNumberFormat="1" applyFont="1" applyFill="1" applyBorder="1" applyAlignment="1">
      <alignment horizontal="right" wrapText="1" indent="1"/>
    </xf>
    <xf numFmtId="2" fontId="28" fillId="35" borderId="11" xfId="0" applyNumberFormat="1" applyFont="1" applyFill="1" applyBorder="1" applyAlignment="1">
      <alignment horizontal="right" wrapText="1" indent="1"/>
    </xf>
    <xf numFmtId="0" fontId="34" fillId="35" borderId="11" xfId="0" applyFont="1" applyFill="1" applyBorder="1" applyAlignment="1">
      <alignment horizontal="left" wrapText="1" indent="1"/>
    </xf>
    <xf numFmtId="0" fontId="28" fillId="35" borderId="11" xfId="0" applyFont="1" applyFill="1" applyBorder="1" applyAlignment="1">
      <alignment horizontal="right" wrapText="1" indent="1"/>
    </xf>
    <xf numFmtId="0" fontId="22" fillId="36" borderId="27" xfId="0" applyFont="1" applyFill="1" applyBorder="1" applyAlignment="1">
      <alignment horizontal="left" wrapText="1" indent="1"/>
    </xf>
    <xf numFmtId="4" fontId="22" fillId="36" borderId="32" xfId="0" applyNumberFormat="1" applyFont="1" applyFill="1" applyBorder="1" applyAlignment="1">
      <alignment horizontal="right" wrapText="1" indent="1"/>
    </xf>
    <xf numFmtId="0" fontId="31" fillId="35" borderId="11" xfId="0" applyFont="1" applyFill="1" applyBorder="1" applyAlignment="1">
      <alignment horizontal="left" wrapText="1" indent="1"/>
    </xf>
    <xf numFmtId="4" fontId="31" fillId="35" borderId="11" xfId="0" applyNumberFormat="1" applyFont="1" applyFill="1" applyBorder="1" applyAlignment="1">
      <alignment horizontal="right" wrapText="1" indent="1"/>
    </xf>
    <xf numFmtId="0" fontId="30" fillId="35" borderId="11" xfId="0" applyFont="1" applyFill="1" applyBorder="1" applyAlignment="1">
      <alignment horizontal="left" wrapText="1" indent="1"/>
    </xf>
    <xf numFmtId="4" fontId="30" fillId="35" borderId="11" xfId="0" applyNumberFormat="1" applyFont="1" applyFill="1" applyBorder="1" applyAlignment="1">
      <alignment horizontal="right" wrapText="1" indent="1"/>
    </xf>
    <xf numFmtId="0" fontId="30" fillId="35" borderId="11" xfId="0" applyFont="1" applyFill="1" applyBorder="1" applyAlignment="1">
      <alignment horizontal="right" wrapText="1" indent="1"/>
    </xf>
    <xf numFmtId="0" fontId="22" fillId="36" borderId="29" xfId="0" applyFont="1" applyFill="1" applyBorder="1" applyAlignment="1">
      <alignment horizontal="left" wrapText="1" indent="1"/>
    </xf>
    <xf numFmtId="0" fontId="22" fillId="36" borderId="11" xfId="0" applyFont="1" applyFill="1" applyBorder="1" applyAlignment="1">
      <alignment horizontal="right" wrapText="1" indent="1"/>
    </xf>
    <xf numFmtId="4" fontId="23" fillId="0" borderId="12" xfId="0" applyNumberFormat="1" applyFont="1" applyBorder="1" applyAlignment="1">
      <alignment horizontal="right" indent="1"/>
    </xf>
    <xf numFmtId="4" fontId="18" fillId="0" borderId="14" xfId="0" applyNumberFormat="1" applyFont="1" applyBorder="1" applyAlignment="1">
      <alignment horizontal="right" indent="1"/>
    </xf>
    <xf numFmtId="4" fontId="18" fillId="0" borderId="12" xfId="0" applyNumberFormat="1" applyFont="1" applyBorder="1" applyAlignment="1">
      <alignment horizontal="right" indent="1"/>
    </xf>
    <xf numFmtId="4" fontId="33" fillId="35" borderId="11" xfId="0" applyNumberFormat="1" applyFont="1" applyFill="1" applyBorder="1" applyAlignment="1">
      <alignment horizontal="right" wrapText="1" indent="1"/>
    </xf>
    <xf numFmtId="4" fontId="32" fillId="35" borderId="11" xfId="0" applyNumberFormat="1" applyFont="1" applyFill="1" applyBorder="1" applyAlignment="1">
      <alignment horizontal="right" wrapText="1" indent="1"/>
    </xf>
    <xf numFmtId="2" fontId="18" fillId="0" borderId="14" xfId="0" applyNumberFormat="1" applyFont="1" applyBorder="1" applyAlignment="1">
      <alignment horizontal="right" indent="1"/>
    </xf>
    <xf numFmtId="4" fontId="24" fillId="0" borderId="12" xfId="0" applyNumberFormat="1" applyFont="1" applyBorder="1" applyAlignment="1">
      <alignment horizontal="right" indent="1"/>
    </xf>
    <xf numFmtId="0" fontId="24" fillId="0" borderId="14" xfId="0" applyFont="1" applyBorder="1" applyAlignment="1">
      <alignment horizontal="left" vertical="center" wrapText="1"/>
    </xf>
    <xf numFmtId="2" fontId="24" fillId="0" borderId="12" xfId="0" applyNumberFormat="1" applyFont="1" applyBorder="1" applyAlignment="1">
      <alignment horizontal="center" vertical="center" wrapText="1"/>
    </xf>
    <xf numFmtId="4" fontId="20" fillId="0" borderId="14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horizontal="center"/>
    </xf>
    <xf numFmtId="2" fontId="28" fillId="33" borderId="11" xfId="0" applyNumberFormat="1" applyFont="1" applyFill="1" applyBorder="1" applyAlignment="1">
      <alignment horizontal="right" wrapText="1" indent="1"/>
    </xf>
    <xf numFmtId="2" fontId="34" fillId="33" borderId="11" xfId="0" applyNumberFormat="1" applyFont="1" applyFill="1" applyBorder="1" applyAlignment="1">
      <alignment horizontal="right" wrapText="1" indent="1"/>
    </xf>
    <xf numFmtId="0" fontId="20" fillId="0" borderId="0" xfId="0" applyFont="1" applyBorder="1" applyAlignment="1">
      <alignment horizontal="center" vertical="center" wrapText="1" indent="1"/>
    </xf>
    <xf numFmtId="43" fontId="29" fillId="33" borderId="11" xfId="51" applyNumberFormat="1" applyFont="1" applyFill="1" applyBorder="1" applyAlignment="1">
      <alignment horizontal="right" wrapText="1" indent="1"/>
    </xf>
    <xf numFmtId="0" fontId="21" fillId="33" borderId="11" xfId="0" applyFont="1" applyFill="1" applyBorder="1" applyAlignment="1">
      <alignment horizontal="left" wrapText="1" indent="1"/>
    </xf>
    <xf numFmtId="43" fontId="41" fillId="33" borderId="11" xfId="51" applyNumberFormat="1" applyFont="1" applyFill="1" applyBorder="1" applyAlignment="1">
      <alignment horizontal="right" wrapText="1" indent="1"/>
    </xf>
    <xf numFmtId="2" fontId="28" fillId="36" borderId="11" xfId="0" applyNumberFormat="1" applyFont="1" applyFill="1" applyBorder="1" applyAlignment="1">
      <alignment horizontal="right" wrapText="1" indent="1"/>
    </xf>
    <xf numFmtId="43" fontId="29" fillId="36" borderId="11" xfId="51" applyNumberFormat="1" applyFont="1" applyFill="1" applyBorder="1" applyAlignment="1">
      <alignment horizontal="right" wrapText="1" indent="1"/>
    </xf>
    <xf numFmtId="0" fontId="0" fillId="0" borderId="0" xfId="0" applyFont="1"/>
    <xf numFmtId="2" fontId="29" fillId="35" borderId="12" xfId="0" applyNumberFormat="1" applyFont="1" applyFill="1" applyBorder="1" applyAlignment="1">
      <alignment horizontal="right" indent="1"/>
    </xf>
    <xf numFmtId="2" fontId="28" fillId="35" borderId="17" xfId="0" applyNumberFormat="1" applyFont="1" applyFill="1" applyBorder="1" applyAlignment="1">
      <alignment horizontal="right" wrapText="1" indent="1"/>
    </xf>
    <xf numFmtId="2" fontId="28" fillId="36" borderId="17" xfId="0" applyNumberFormat="1" applyFont="1" applyFill="1" applyBorder="1" applyAlignment="1">
      <alignment horizontal="right" wrapText="1" indent="1"/>
    </xf>
    <xf numFmtId="2" fontId="29" fillId="36" borderId="12" xfId="0" applyNumberFormat="1" applyFont="1" applyFill="1" applyBorder="1" applyAlignment="1">
      <alignment horizontal="right" indent="1"/>
    </xf>
    <xf numFmtId="43" fontId="45" fillId="33" borderId="13" xfId="51" applyNumberFormat="1" applyFont="1" applyFill="1" applyBorder="1" applyAlignment="1">
      <alignment horizontal="right" wrapText="1" indent="1"/>
    </xf>
    <xf numFmtId="43" fontId="45" fillId="33" borderId="0" xfId="51" applyNumberFormat="1" applyFont="1" applyFill="1" applyBorder="1" applyAlignment="1">
      <alignment horizontal="right" wrapText="1" indent="1"/>
    </xf>
    <xf numFmtId="4" fontId="0" fillId="0" borderId="0" xfId="0" applyNumberFormat="1"/>
    <xf numFmtId="0" fontId="32" fillId="36" borderId="11" xfId="0" applyFont="1" applyFill="1" applyBorder="1" applyAlignment="1">
      <alignment horizontal="left" wrapText="1" indent="1"/>
    </xf>
    <xf numFmtId="0" fontId="30" fillId="36" borderId="44" xfId="0" applyFont="1" applyFill="1" applyBorder="1" applyAlignment="1">
      <alignment horizontal="left" wrapText="1" indent="1"/>
    </xf>
    <xf numFmtId="0" fontId="46" fillId="36" borderId="48" xfId="0" applyFont="1" applyFill="1" applyBorder="1"/>
    <xf numFmtId="0" fontId="46" fillId="36" borderId="50" xfId="0" applyFont="1" applyFill="1" applyBorder="1"/>
    <xf numFmtId="0" fontId="47" fillId="36" borderId="21" xfId="0" applyFont="1" applyFill="1" applyBorder="1"/>
    <xf numFmtId="2" fontId="28" fillId="35" borderId="0" xfId="0" applyNumberFormat="1" applyFont="1" applyFill="1" applyBorder="1" applyAlignment="1">
      <alignment horizontal="right" wrapText="1" indent="1"/>
    </xf>
    <xf numFmtId="0" fontId="0" fillId="0" borderId="0" xfId="0" applyBorder="1"/>
    <xf numFmtId="0" fontId="40" fillId="0" borderId="10" xfId="0" applyFont="1" applyBorder="1" applyAlignment="1">
      <alignment horizontal="center" vertical="center" wrapText="1" indent="1"/>
    </xf>
    <xf numFmtId="0" fontId="40" fillId="0" borderId="0" xfId="0" applyFont="1" applyBorder="1" applyAlignment="1">
      <alignment horizontal="center" vertical="center" wrapText="1" indent="1"/>
    </xf>
    <xf numFmtId="0" fontId="25" fillId="0" borderId="53" xfId="0" applyFont="1" applyFill="1" applyBorder="1" applyAlignment="1">
      <alignment horizontal="center" vertical="center"/>
    </xf>
    <xf numFmtId="0" fontId="26" fillId="0" borderId="52" xfId="0" applyFont="1" applyFill="1" applyBorder="1" applyAlignment="1">
      <alignment horizontal="center" vertical="center"/>
    </xf>
    <xf numFmtId="4" fontId="22" fillId="34" borderId="54" xfId="0" applyNumberFormat="1" applyFont="1" applyFill="1" applyBorder="1" applyAlignment="1">
      <alignment horizontal="right" vertical="center" wrapText="1" indent="1"/>
    </xf>
    <xf numFmtId="4" fontId="22" fillId="36" borderId="56" xfId="0" applyNumberFormat="1" applyFont="1" applyFill="1" applyBorder="1" applyAlignment="1">
      <alignment horizontal="right" vertical="center" wrapText="1" indent="1"/>
    </xf>
    <xf numFmtId="4" fontId="22" fillId="36" borderId="55" xfId="0" applyNumberFormat="1" applyFont="1" applyFill="1" applyBorder="1" applyAlignment="1">
      <alignment horizontal="right" vertical="center" wrapText="1" indent="1"/>
    </xf>
    <xf numFmtId="0" fontId="22" fillId="37" borderId="14" xfId="0" applyFont="1" applyFill="1" applyBorder="1" applyAlignment="1">
      <alignment horizontal="left" wrapText="1" indent="1"/>
    </xf>
    <xf numFmtId="0" fontId="22" fillId="37" borderId="12" xfId="0" applyFont="1" applyFill="1" applyBorder="1" applyAlignment="1">
      <alignment horizontal="left" wrapText="1" indent="1"/>
    </xf>
    <xf numFmtId="0" fontId="38" fillId="35" borderId="0" xfId="0" applyFont="1" applyFill="1"/>
    <xf numFmtId="0" fontId="16" fillId="0" borderId="0" xfId="0" applyFont="1"/>
    <xf numFmtId="164" fontId="34" fillId="35" borderId="11" xfId="0" applyNumberFormat="1" applyFont="1" applyFill="1" applyBorder="1" applyAlignment="1">
      <alignment horizontal="right" wrapText="1" indent="1"/>
    </xf>
    <xf numFmtId="0" fontId="20" fillId="0" borderId="57" xfId="0" applyFont="1" applyFill="1" applyBorder="1" applyAlignment="1">
      <alignment horizontal="center" vertical="center" wrapText="1"/>
    </xf>
    <xf numFmtId="0" fontId="0" fillId="35" borderId="0" xfId="0" applyFill="1"/>
    <xf numFmtId="0" fontId="38" fillId="0" borderId="0" xfId="0" applyFont="1"/>
    <xf numFmtId="0" fontId="43" fillId="0" borderId="0" xfId="0" applyFont="1"/>
    <xf numFmtId="0" fontId="0" fillId="35" borderId="0" xfId="0" applyFont="1" applyFill="1"/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/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35" borderId="0" xfId="0" applyFont="1" applyFill="1" applyAlignment="1">
      <alignment horizontal="right"/>
    </xf>
    <xf numFmtId="0" fontId="38" fillId="0" borderId="0" xfId="0" applyFont="1" applyAlignment="1">
      <alignment horizontal="right"/>
    </xf>
    <xf numFmtId="0" fontId="0" fillId="35" borderId="0" xfId="0" applyFill="1" applyAlignment="1">
      <alignment horizontal="right"/>
    </xf>
    <xf numFmtId="0" fontId="50" fillId="0" borderId="0" xfId="0" applyFont="1"/>
    <xf numFmtId="0" fontId="14" fillId="35" borderId="0" xfId="0" applyFont="1" applyFill="1"/>
    <xf numFmtId="4" fontId="28" fillId="36" borderId="31" xfId="0" applyNumberFormat="1" applyFont="1" applyFill="1" applyBorder="1" applyAlignment="1">
      <alignment wrapText="1"/>
    </xf>
    <xf numFmtId="4" fontId="22" fillId="36" borderId="45" xfId="0" applyNumberFormat="1" applyFont="1" applyFill="1" applyBorder="1" applyAlignment="1">
      <alignment wrapText="1"/>
    </xf>
    <xf numFmtId="4" fontId="46" fillId="36" borderId="52" xfId="0" applyNumberFormat="1" applyFont="1" applyFill="1" applyBorder="1" applyAlignment="1"/>
    <xf numFmtId="4" fontId="46" fillId="36" borderId="49" xfId="0" applyNumberFormat="1" applyFont="1" applyFill="1" applyBorder="1" applyAlignment="1"/>
    <xf numFmtId="0" fontId="46" fillId="36" borderId="14" xfId="0" applyFont="1" applyFill="1" applyBorder="1" applyAlignment="1"/>
    <xf numFmtId="4" fontId="46" fillId="36" borderId="14" xfId="0" applyNumberFormat="1" applyFont="1" applyFill="1" applyBorder="1" applyAlignment="1"/>
    <xf numFmtId="2" fontId="28" fillId="36" borderId="31" xfId="0" applyNumberFormat="1" applyFont="1" applyFill="1" applyBorder="1" applyAlignment="1">
      <alignment wrapText="1"/>
    </xf>
    <xf numFmtId="2" fontId="28" fillId="36" borderId="28" xfId="0" applyNumberFormat="1" applyFont="1" applyFill="1" applyBorder="1" applyAlignment="1">
      <alignment wrapText="1"/>
    </xf>
    <xf numFmtId="2" fontId="33" fillId="36" borderId="52" xfId="0" applyNumberFormat="1" applyFont="1" applyFill="1" applyBorder="1" applyAlignment="1">
      <alignment wrapText="1"/>
    </xf>
    <xf numFmtId="2" fontId="33" fillId="36" borderId="14" xfId="0" applyNumberFormat="1" applyFont="1" applyFill="1" applyBorder="1" applyAlignment="1">
      <alignment wrapText="1"/>
    </xf>
    <xf numFmtId="2" fontId="33" fillId="36" borderId="49" xfId="0" applyNumberFormat="1" applyFont="1" applyFill="1" applyBorder="1" applyAlignment="1">
      <alignment wrapText="1"/>
    </xf>
    <xf numFmtId="43" fontId="29" fillId="36" borderId="46" xfId="51" applyNumberFormat="1" applyFont="1" applyFill="1" applyBorder="1" applyAlignment="1">
      <alignment wrapText="1"/>
    </xf>
    <xf numFmtId="2" fontId="29" fillId="36" borderId="47" xfId="0" applyNumberFormat="1" applyFont="1" applyFill="1" applyBorder="1" applyAlignment="1"/>
    <xf numFmtId="2" fontId="33" fillId="36" borderId="53" xfId="0" applyNumberFormat="1" applyFont="1" applyFill="1" applyBorder="1" applyAlignment="1"/>
    <xf numFmtId="2" fontId="33" fillId="36" borderId="51" xfId="0" applyNumberFormat="1" applyFont="1" applyFill="1" applyBorder="1" applyAlignment="1"/>
    <xf numFmtId="2" fontId="33" fillId="36" borderId="33" xfId="0" applyNumberFormat="1" applyFont="1" applyFill="1" applyBorder="1" applyAlignment="1"/>
    <xf numFmtId="4" fontId="19" fillId="34" borderId="58" xfId="0" applyNumberFormat="1" applyFont="1" applyFill="1" applyBorder="1" applyAlignment="1">
      <alignment horizontal="right" wrapText="1" indent="1"/>
    </xf>
    <xf numFmtId="4" fontId="19" fillId="34" borderId="14" xfId="0" applyNumberFormat="1" applyFont="1" applyFill="1" applyBorder="1" applyAlignment="1">
      <alignment horizontal="right" wrapText="1" indent="1"/>
    </xf>
    <xf numFmtId="4" fontId="31" fillId="34" borderId="12" xfId="0" applyNumberFormat="1" applyFont="1" applyFill="1" applyBorder="1" applyAlignment="1">
      <alignment horizontal="right" vertical="center" wrapText="1" indent="1"/>
    </xf>
    <xf numFmtId="4" fontId="21" fillId="33" borderId="11" xfId="0" applyNumberFormat="1" applyFont="1" applyFill="1" applyBorder="1" applyAlignment="1">
      <alignment horizontal="center" vertical="center" wrapText="1"/>
    </xf>
    <xf numFmtId="4" fontId="22" fillId="33" borderId="34" xfId="0" applyNumberFormat="1" applyFont="1" applyFill="1" applyBorder="1" applyAlignment="1">
      <alignment horizontal="center" vertical="center" wrapText="1"/>
    </xf>
    <xf numFmtId="4" fontId="23" fillId="0" borderId="12" xfId="0" applyNumberFormat="1" applyFont="1" applyBorder="1" applyAlignment="1">
      <alignment horizontal="center" vertical="center"/>
    </xf>
    <xf numFmtId="0" fontId="20" fillId="35" borderId="14" xfId="0" applyFont="1" applyFill="1" applyBorder="1" applyAlignment="1">
      <alignment horizontal="center" vertical="center" wrapText="1" indent="1"/>
    </xf>
    <xf numFmtId="0" fontId="21" fillId="35" borderId="16" xfId="0" applyFont="1" applyFill="1" applyBorder="1" applyAlignment="1">
      <alignment horizontal="center" wrapText="1"/>
    </xf>
    <xf numFmtId="4" fontId="21" fillId="35" borderId="11" xfId="0" applyNumberFormat="1" applyFont="1" applyFill="1" applyBorder="1" applyAlignment="1">
      <alignment horizontal="right" wrapText="1"/>
    </xf>
    <xf numFmtId="4" fontId="22" fillId="35" borderId="11" xfId="0" applyNumberFormat="1" applyFont="1" applyFill="1" applyBorder="1" applyAlignment="1">
      <alignment horizontal="right" wrapText="1"/>
    </xf>
    <xf numFmtId="4" fontId="22" fillId="35" borderId="34" xfId="0" applyNumberFormat="1" applyFont="1" applyFill="1" applyBorder="1" applyAlignment="1">
      <alignment horizontal="right" wrapText="1"/>
    </xf>
    <xf numFmtId="4" fontId="18" fillId="35" borderId="14" xfId="0" applyNumberFormat="1" applyFont="1" applyFill="1" applyBorder="1" applyAlignment="1">
      <alignment horizontal="right" indent="1"/>
    </xf>
    <xf numFmtId="4" fontId="18" fillId="35" borderId="12" xfId="0" applyNumberFormat="1" applyFont="1" applyFill="1" applyBorder="1" applyAlignment="1">
      <alignment horizontal="right" indent="1"/>
    </xf>
    <xf numFmtId="4" fontId="23" fillId="35" borderId="12" xfId="0" applyNumberFormat="1" applyFont="1" applyFill="1" applyBorder="1" applyAlignment="1">
      <alignment horizontal="right" indent="1"/>
    </xf>
    <xf numFmtId="0" fontId="20" fillId="35" borderId="14" xfId="0" applyFont="1" applyFill="1" applyBorder="1" applyAlignment="1">
      <alignment horizontal="center" vertical="center" wrapText="1"/>
    </xf>
    <xf numFmtId="4" fontId="24" fillId="35" borderId="12" xfId="0" applyNumberFormat="1" applyFont="1" applyFill="1" applyBorder="1" applyAlignment="1">
      <alignment horizontal="right" indent="1"/>
    </xf>
    <xf numFmtId="4" fontId="21" fillId="38" borderId="11" xfId="0" applyNumberFormat="1" applyFont="1" applyFill="1" applyBorder="1" applyAlignment="1">
      <alignment horizontal="right" wrapText="1" indent="1"/>
    </xf>
    <xf numFmtId="4" fontId="22" fillId="38" borderId="26" xfId="0" applyNumberFormat="1" applyFont="1" applyFill="1" applyBorder="1" applyAlignment="1">
      <alignment horizontal="right" vertical="center" wrapText="1" indent="1"/>
    </xf>
    <xf numFmtId="4" fontId="22" fillId="38" borderId="12" xfId="0" applyNumberFormat="1" applyFont="1" applyFill="1" applyBorder="1" applyAlignment="1">
      <alignment horizontal="right" vertical="center" wrapText="1" indent="1"/>
    </xf>
    <xf numFmtId="4" fontId="21" fillId="35" borderId="58" xfId="0" applyNumberFormat="1" applyFont="1" applyFill="1" applyBorder="1" applyAlignment="1">
      <alignment horizontal="right" wrapText="1" indent="1"/>
    </xf>
    <xf numFmtId="4" fontId="21" fillId="35" borderId="12" xfId="0" applyNumberFormat="1" applyFont="1" applyFill="1" applyBorder="1" applyAlignment="1">
      <alignment horizontal="right" vertical="center" wrapText="1"/>
    </xf>
    <xf numFmtId="4" fontId="21" fillId="35" borderId="16" xfId="0" applyNumberFormat="1" applyFont="1" applyFill="1" applyBorder="1" applyAlignment="1">
      <alignment horizontal="right" wrapText="1" indent="1"/>
    </xf>
    <xf numFmtId="4" fontId="21" fillId="35" borderId="12" xfId="0" applyNumberFormat="1" applyFont="1" applyFill="1" applyBorder="1" applyAlignment="1">
      <alignment horizontal="right" wrapText="1" indent="1"/>
    </xf>
    <xf numFmtId="0" fontId="22" fillId="38" borderId="43" xfId="0" applyFont="1" applyFill="1" applyBorder="1" applyAlignment="1">
      <alignment horizontal="left" wrapText="1" indent="1"/>
    </xf>
    <xf numFmtId="0" fontId="21" fillId="38" borderId="12" xfId="0" applyFont="1" applyFill="1" applyBorder="1" applyAlignment="1">
      <alignment horizontal="left" wrapText="1" indent="1"/>
    </xf>
    <xf numFmtId="0" fontId="30" fillId="38" borderId="12" xfId="0" applyFont="1" applyFill="1" applyBorder="1" applyAlignment="1">
      <alignment horizontal="left" wrapText="1" indent="1"/>
    </xf>
    <xf numFmtId="4" fontId="31" fillId="38" borderId="12" xfId="0" applyNumberFormat="1" applyFont="1" applyFill="1" applyBorder="1" applyAlignment="1">
      <alignment horizontal="right" vertical="center" wrapText="1" indent="1"/>
    </xf>
    <xf numFmtId="4" fontId="48" fillId="34" borderId="28" xfId="0" applyNumberFormat="1" applyFont="1" applyFill="1" applyBorder="1" applyAlignment="1">
      <alignment horizontal="right" wrapText="1" indent="1"/>
    </xf>
    <xf numFmtId="4" fontId="22" fillId="34" borderId="14" xfId="0" applyNumberFormat="1" applyFont="1" applyFill="1" applyBorder="1" applyAlignment="1">
      <alignment horizontal="right" vertical="center" wrapText="1" indent="1"/>
    </xf>
    <xf numFmtId="4" fontId="22" fillId="38" borderId="14" xfId="0" applyNumberFormat="1" applyFont="1" applyFill="1" applyBorder="1" applyAlignment="1">
      <alignment horizontal="right" vertical="center" wrapText="1" indent="1"/>
    </xf>
    <xf numFmtId="4" fontId="24" fillId="34" borderId="0" xfId="0" applyNumberFormat="1" applyFont="1" applyFill="1" applyBorder="1" applyAlignment="1">
      <alignment horizontal="right" wrapText="1" indent="1"/>
    </xf>
    <xf numFmtId="4" fontId="21" fillId="34" borderId="37" xfId="0" applyNumberFormat="1" applyFont="1" applyFill="1" applyBorder="1" applyAlignment="1">
      <alignment horizontal="right" wrapText="1" indent="1"/>
    </xf>
    <xf numFmtId="4" fontId="22" fillId="34" borderId="49" xfId="0" applyNumberFormat="1" applyFont="1" applyFill="1" applyBorder="1" applyAlignment="1">
      <alignment horizontal="right" vertical="center" wrapText="1" indent="1"/>
    </xf>
    <xf numFmtId="4" fontId="22" fillId="38" borderId="49" xfId="0" applyNumberFormat="1" applyFont="1" applyFill="1" applyBorder="1" applyAlignment="1">
      <alignment horizontal="right" vertical="center" wrapText="1" indent="1"/>
    </xf>
    <xf numFmtId="4" fontId="24" fillId="34" borderId="59" xfId="0" applyNumberFormat="1" applyFont="1" applyFill="1" applyBorder="1" applyAlignment="1">
      <alignment horizontal="right" wrapText="1" indent="1"/>
    </xf>
    <xf numFmtId="4" fontId="39" fillId="34" borderId="49" xfId="0" applyNumberFormat="1" applyFont="1" applyFill="1" applyBorder="1" applyAlignment="1">
      <alignment horizontal="right" wrapText="1" indent="1"/>
    </xf>
    <xf numFmtId="4" fontId="30" fillId="34" borderId="14" xfId="0" applyNumberFormat="1" applyFont="1" applyFill="1" applyBorder="1" applyAlignment="1">
      <alignment horizontal="right" vertical="center" wrapText="1" indent="1"/>
    </xf>
    <xf numFmtId="4" fontId="30" fillId="34" borderId="49" xfId="0" applyNumberFormat="1" applyFont="1" applyFill="1" applyBorder="1" applyAlignment="1">
      <alignment horizontal="right" vertical="center" wrapText="1" indent="1"/>
    </xf>
    <xf numFmtId="3" fontId="39" fillId="34" borderId="49" xfId="0" applyNumberFormat="1" applyFont="1" applyFill="1" applyBorder="1" applyAlignment="1">
      <alignment horizontal="right" wrapText="1" indent="1"/>
    </xf>
    <xf numFmtId="4" fontId="21" fillId="0" borderId="14" xfId="0" applyNumberFormat="1" applyFont="1" applyFill="1" applyBorder="1" applyAlignment="1">
      <alignment horizontal="right" wrapText="1" indent="1"/>
    </xf>
    <xf numFmtId="4" fontId="21" fillId="34" borderId="14" xfId="0" applyNumberFormat="1" applyFont="1" applyFill="1" applyBorder="1" applyAlignment="1">
      <alignment horizontal="right" wrapText="1" indent="1"/>
    </xf>
    <xf numFmtId="4" fontId="24" fillId="34" borderId="58" xfId="0" applyNumberFormat="1" applyFont="1" applyFill="1" applyBorder="1" applyAlignment="1">
      <alignment horizontal="right" wrapText="1" indent="1"/>
    </xf>
    <xf numFmtId="4" fontId="21" fillId="0" borderId="37" xfId="0" applyNumberFormat="1" applyFont="1" applyFill="1" applyBorder="1" applyAlignment="1">
      <alignment horizontal="right" wrapText="1" indent="1"/>
    </xf>
    <xf numFmtId="4" fontId="22" fillId="0" borderId="49" xfId="0" applyNumberFormat="1" applyFont="1" applyFill="1" applyBorder="1" applyAlignment="1">
      <alignment horizontal="right" vertical="center" wrapText="1" indent="1"/>
    </xf>
    <xf numFmtId="4" fontId="22" fillId="35" borderId="49" xfId="0" applyNumberFormat="1" applyFont="1" applyFill="1" applyBorder="1" applyAlignment="1">
      <alignment horizontal="right" vertical="center" wrapText="1" indent="1"/>
    </xf>
    <xf numFmtId="4" fontId="24" fillId="34" borderId="49" xfId="0" applyNumberFormat="1" applyFont="1" applyFill="1" applyBorder="1" applyAlignment="1">
      <alignment horizontal="right" wrapText="1" indent="1"/>
    </xf>
    <xf numFmtId="4" fontId="48" fillId="34" borderId="0" xfId="0" applyNumberFormat="1" applyFont="1" applyFill="1" applyBorder="1" applyAlignment="1">
      <alignment horizontal="right" wrapText="1" indent="1"/>
    </xf>
    <xf numFmtId="0" fontId="22" fillId="38" borderId="14" xfId="0" applyFont="1" applyFill="1" applyBorder="1" applyAlignment="1">
      <alignment horizontal="left" wrapText="1" indent="1"/>
    </xf>
    <xf numFmtId="0" fontId="30" fillId="38" borderId="49" xfId="0" applyFont="1" applyFill="1" applyBorder="1" applyAlignment="1">
      <alignment horizontal="left" wrapText="1" indent="1"/>
    </xf>
    <xf numFmtId="4" fontId="21" fillId="35" borderId="14" xfId="0" applyNumberFormat="1" applyFont="1" applyFill="1" applyBorder="1" applyAlignment="1">
      <alignment horizontal="right" wrapText="1" indent="1"/>
    </xf>
    <xf numFmtId="4" fontId="48" fillId="34" borderId="17" xfId="0" applyNumberFormat="1" applyFont="1" applyFill="1" applyBorder="1" applyAlignment="1">
      <alignment horizontal="right" wrapText="1" indent="1"/>
    </xf>
    <xf numFmtId="4" fontId="22" fillId="0" borderId="14" xfId="0" applyNumberFormat="1" applyFont="1" applyFill="1" applyBorder="1" applyAlignment="1">
      <alignment horizontal="right" vertical="center" wrapText="1"/>
    </xf>
    <xf numFmtId="4" fontId="21" fillId="34" borderId="14" xfId="0" applyNumberFormat="1" applyFont="1" applyFill="1" applyBorder="1" applyAlignment="1">
      <alignment horizontal="right" vertical="center" wrapText="1"/>
    </xf>
    <xf numFmtId="4" fontId="22" fillId="35" borderId="14" xfId="0" applyNumberFormat="1" applyFont="1" applyFill="1" applyBorder="1" applyAlignment="1">
      <alignment horizontal="right" vertical="center" wrapText="1"/>
    </xf>
    <xf numFmtId="0" fontId="22" fillId="38" borderId="49" xfId="0" applyFont="1" applyFill="1" applyBorder="1" applyAlignment="1">
      <alignment horizontal="left" wrapText="1" indent="1"/>
    </xf>
    <xf numFmtId="0" fontId="30" fillId="38" borderId="14" xfId="0" applyFont="1" applyFill="1" applyBorder="1" applyAlignment="1">
      <alignment horizontal="left" wrapText="1" indent="1"/>
    </xf>
    <xf numFmtId="4" fontId="21" fillId="0" borderId="14" xfId="0" applyNumberFormat="1" applyFont="1" applyFill="1" applyBorder="1" applyAlignment="1">
      <alignment horizontal="right" vertical="center" wrapText="1"/>
    </xf>
    <xf numFmtId="4" fontId="21" fillId="35" borderId="14" xfId="0" applyNumberFormat="1" applyFont="1" applyFill="1" applyBorder="1" applyAlignment="1">
      <alignment horizontal="right" vertical="center" wrapText="1"/>
    </xf>
    <xf numFmtId="4" fontId="22" fillId="0" borderId="49" xfId="0" applyNumberFormat="1" applyFont="1" applyFill="1" applyBorder="1" applyAlignment="1">
      <alignment horizontal="right" vertical="center" wrapText="1"/>
    </xf>
    <xf numFmtId="4" fontId="22" fillId="34" borderId="49" xfId="0" applyNumberFormat="1" applyFont="1" applyFill="1" applyBorder="1" applyAlignment="1">
      <alignment horizontal="right" vertical="center" wrapText="1"/>
    </xf>
    <xf numFmtId="4" fontId="22" fillId="35" borderId="49" xfId="0" applyNumberFormat="1" applyFont="1" applyFill="1" applyBorder="1" applyAlignment="1">
      <alignment horizontal="right" vertical="center" wrapText="1"/>
    </xf>
    <xf numFmtId="4" fontId="21" fillId="0" borderId="14" xfId="0" applyNumberFormat="1" applyFont="1" applyFill="1" applyBorder="1" applyAlignment="1">
      <alignment wrapText="1"/>
    </xf>
    <xf numFmtId="4" fontId="21" fillId="34" borderId="14" xfId="0" applyNumberFormat="1" applyFont="1" applyFill="1" applyBorder="1" applyAlignment="1">
      <alignment wrapText="1"/>
    </xf>
    <xf numFmtId="4" fontId="21" fillId="35" borderId="14" xfId="0" applyNumberFormat="1" applyFont="1" applyFill="1" applyBorder="1" applyAlignment="1">
      <alignment wrapText="1"/>
    </xf>
    <xf numFmtId="4" fontId="22" fillId="0" borderId="32" xfId="0" applyNumberFormat="1" applyFont="1" applyFill="1" applyBorder="1" applyAlignment="1">
      <alignment horizontal="right" wrapText="1" indent="1"/>
    </xf>
    <xf numFmtId="4" fontId="22" fillId="34" borderId="32" xfId="0" applyNumberFormat="1" applyFont="1" applyFill="1" applyBorder="1" applyAlignment="1">
      <alignment horizontal="right" wrapText="1" indent="1"/>
    </xf>
    <xf numFmtId="4" fontId="22" fillId="35" borderId="32" xfId="0" applyNumberFormat="1" applyFont="1" applyFill="1" applyBorder="1" applyAlignment="1">
      <alignment horizontal="right" wrapText="1" indent="1"/>
    </xf>
    <xf numFmtId="4" fontId="19" fillId="37" borderId="58" xfId="0" applyNumberFormat="1" applyFont="1" applyFill="1" applyBorder="1" applyAlignment="1">
      <alignment horizontal="right" wrapText="1" indent="1"/>
    </xf>
    <xf numFmtId="4" fontId="19" fillId="37" borderId="14" xfId="0" applyNumberFormat="1" applyFont="1" applyFill="1" applyBorder="1" applyAlignment="1">
      <alignment horizontal="right" wrapText="1" indent="1"/>
    </xf>
    <xf numFmtId="4" fontId="22" fillId="34" borderId="49" xfId="0" applyNumberFormat="1" applyFont="1" applyFill="1" applyBorder="1" applyAlignment="1">
      <alignment horizontal="right" wrapText="1" indent="1"/>
    </xf>
    <xf numFmtId="4" fontId="22" fillId="38" borderId="49" xfId="0" applyNumberFormat="1" applyFont="1" applyFill="1" applyBorder="1" applyAlignment="1">
      <alignment horizontal="right" wrapText="1" indent="1"/>
    </xf>
    <xf numFmtId="4" fontId="31" fillId="33" borderId="11" xfId="0" applyNumberFormat="1" applyFont="1" applyFill="1" applyBorder="1" applyAlignment="1">
      <alignment horizontal="right" wrapText="1" indent="1"/>
    </xf>
    <xf numFmtId="0" fontId="48" fillId="33" borderId="11" xfId="0" applyFont="1" applyFill="1" applyBorder="1" applyAlignment="1">
      <alignment horizontal="right" wrapText="1" indent="1"/>
    </xf>
    <xf numFmtId="0" fontId="31" fillId="40" borderId="11" xfId="0" applyFont="1" applyFill="1" applyBorder="1" applyAlignment="1">
      <alignment horizontal="left" wrapText="1" indent="1"/>
    </xf>
    <xf numFmtId="0" fontId="31" fillId="40" borderId="11" xfId="0" applyFont="1" applyFill="1" applyBorder="1" applyAlignment="1">
      <alignment horizontal="right" wrapText="1" indent="1"/>
    </xf>
    <xf numFmtId="4" fontId="31" fillId="40" borderId="11" xfId="0" applyNumberFormat="1" applyFont="1" applyFill="1" applyBorder="1" applyAlignment="1">
      <alignment horizontal="right" wrapText="1" indent="1"/>
    </xf>
    <xf numFmtId="0" fontId="48" fillId="40" borderId="11" xfId="0" applyFont="1" applyFill="1" applyBorder="1" applyAlignment="1">
      <alignment horizontal="right" wrapText="1" indent="1"/>
    </xf>
    <xf numFmtId="0" fontId="31" fillId="41" borderId="11" xfId="0" applyFont="1" applyFill="1" applyBorder="1" applyAlignment="1">
      <alignment horizontal="left" wrapText="1" indent="1"/>
    </xf>
    <xf numFmtId="4" fontId="31" fillId="41" borderId="11" xfId="0" applyNumberFormat="1" applyFont="1" applyFill="1" applyBorder="1" applyAlignment="1">
      <alignment horizontal="right" wrapText="1" indent="1"/>
    </xf>
    <xf numFmtId="0" fontId="48" fillId="41" borderId="11" xfId="0" applyFont="1" applyFill="1" applyBorder="1" applyAlignment="1">
      <alignment horizontal="right" wrapText="1" indent="1"/>
    </xf>
    <xf numFmtId="0" fontId="31" fillId="33" borderId="11" xfId="0" applyFont="1" applyFill="1" applyBorder="1" applyAlignment="1">
      <alignment horizontal="right" wrapText="1" indent="1"/>
    </xf>
    <xf numFmtId="0" fontId="31" fillId="41" borderId="11" xfId="0" applyFont="1" applyFill="1" applyBorder="1" applyAlignment="1">
      <alignment horizontal="right" wrapText="1" indent="1"/>
    </xf>
    <xf numFmtId="0" fontId="30" fillId="42" borderId="11" xfId="0" applyFont="1" applyFill="1" applyBorder="1" applyAlignment="1">
      <alignment horizontal="left" wrapText="1" indent="1"/>
    </xf>
    <xf numFmtId="2" fontId="48" fillId="33" borderId="11" xfId="0" applyNumberFormat="1" applyFont="1" applyFill="1" applyBorder="1" applyAlignment="1">
      <alignment horizontal="right" wrapText="1" indent="1"/>
    </xf>
    <xf numFmtId="0" fontId="30" fillId="43" borderId="11" xfId="0" applyFont="1" applyFill="1" applyBorder="1" applyAlignment="1">
      <alignment horizontal="left" wrapText="1" indent="1"/>
    </xf>
    <xf numFmtId="4" fontId="30" fillId="43" borderId="11" xfId="0" applyNumberFormat="1" applyFont="1" applyFill="1" applyBorder="1" applyAlignment="1">
      <alignment horizontal="right" wrapText="1" indent="1"/>
    </xf>
    <xf numFmtId="2" fontId="48" fillId="43" borderId="11" xfId="0" applyNumberFormat="1" applyFont="1" applyFill="1" applyBorder="1" applyAlignment="1">
      <alignment horizontal="right" wrapText="1" indent="1"/>
    </xf>
    <xf numFmtId="0" fontId="30" fillId="43" borderId="11" xfId="0" applyFont="1" applyFill="1" applyBorder="1" applyAlignment="1">
      <alignment horizontal="right" wrapText="1" indent="1"/>
    </xf>
    <xf numFmtId="0" fontId="31" fillId="44" borderId="11" xfId="0" applyFont="1" applyFill="1" applyBorder="1" applyAlignment="1">
      <alignment horizontal="left" wrapText="1" indent="1"/>
    </xf>
    <xf numFmtId="4" fontId="31" fillId="44" borderId="11" xfId="0" applyNumberFormat="1" applyFont="1" applyFill="1" applyBorder="1" applyAlignment="1">
      <alignment horizontal="right" wrapText="1" indent="1"/>
    </xf>
    <xf numFmtId="2" fontId="48" fillId="44" borderId="11" xfId="0" applyNumberFormat="1" applyFont="1" applyFill="1" applyBorder="1" applyAlignment="1">
      <alignment horizontal="right" wrapText="1" indent="1"/>
    </xf>
    <xf numFmtId="0" fontId="31" fillId="44" borderId="11" xfId="0" applyFont="1" applyFill="1" applyBorder="1" applyAlignment="1">
      <alignment horizontal="right" wrapText="1" indent="1"/>
    </xf>
    <xf numFmtId="0" fontId="30" fillId="39" borderId="11" xfId="0" applyFont="1" applyFill="1" applyBorder="1" applyAlignment="1">
      <alignment horizontal="left" wrapText="1" indent="1"/>
    </xf>
    <xf numFmtId="0" fontId="30" fillId="44" borderId="11" xfId="0" applyFont="1" applyFill="1" applyBorder="1" applyAlignment="1">
      <alignment horizontal="left" wrapText="1" indent="1"/>
    </xf>
    <xf numFmtId="0" fontId="30" fillId="45" borderId="11" xfId="0" applyFont="1" applyFill="1" applyBorder="1" applyAlignment="1">
      <alignment horizontal="left" wrapText="1" indent="1"/>
    </xf>
    <xf numFmtId="4" fontId="30" fillId="45" borderId="11" xfId="0" applyNumberFormat="1" applyFont="1" applyFill="1" applyBorder="1" applyAlignment="1">
      <alignment horizontal="right" wrapText="1" indent="1"/>
    </xf>
    <xf numFmtId="0" fontId="30" fillId="45" borderId="11" xfId="0" applyFont="1" applyFill="1" applyBorder="1" applyAlignment="1">
      <alignment horizontal="right" wrapText="1" indent="1"/>
    </xf>
    <xf numFmtId="4" fontId="22" fillId="39" borderId="11" xfId="0" applyNumberFormat="1" applyFont="1" applyFill="1" applyBorder="1" applyAlignment="1">
      <alignment horizontal="right" wrapText="1" indent="1"/>
    </xf>
    <xf numFmtId="2" fontId="24" fillId="39" borderId="11" xfId="0" applyNumberFormat="1" applyFont="1" applyFill="1" applyBorder="1" applyAlignment="1">
      <alignment horizontal="right" wrapText="1" indent="1"/>
    </xf>
    <xf numFmtId="4" fontId="22" fillId="44" borderId="11" xfId="0" applyNumberFormat="1" applyFont="1" applyFill="1" applyBorder="1" applyAlignment="1">
      <alignment horizontal="right" wrapText="1" indent="1"/>
    </xf>
    <xf numFmtId="2" fontId="24" fillId="44" borderId="11" xfId="0" applyNumberFormat="1" applyFont="1" applyFill="1" applyBorder="1" applyAlignment="1">
      <alignment horizontal="right" wrapText="1" indent="1"/>
    </xf>
    <xf numFmtId="2" fontId="39" fillId="45" borderId="11" xfId="0" applyNumberFormat="1" applyFont="1" applyFill="1" applyBorder="1" applyAlignment="1">
      <alignment horizontal="right" wrapText="1" indent="1"/>
    </xf>
    <xf numFmtId="0" fontId="21" fillId="45" borderId="11" xfId="0" applyFont="1" applyFill="1" applyBorder="1" applyAlignment="1">
      <alignment horizontal="left" wrapText="1" indent="1"/>
    </xf>
    <xf numFmtId="4" fontId="21" fillId="45" borderId="11" xfId="0" applyNumberFormat="1" applyFont="1" applyFill="1" applyBorder="1" applyAlignment="1">
      <alignment horizontal="right" wrapText="1" indent="1"/>
    </xf>
    <xf numFmtId="2" fontId="19" fillId="45" borderId="11" xfId="0" applyNumberFormat="1" applyFont="1" applyFill="1" applyBorder="1" applyAlignment="1">
      <alignment horizontal="right" wrapText="1" indent="1"/>
    </xf>
    <xf numFmtId="0" fontId="22" fillId="45" borderId="11" xfId="0" applyFont="1" applyFill="1" applyBorder="1" applyAlignment="1">
      <alignment horizontal="left" wrapText="1" indent="1"/>
    </xf>
    <xf numFmtId="4" fontId="22" fillId="45" borderId="11" xfId="0" applyNumberFormat="1" applyFont="1" applyFill="1" applyBorder="1" applyAlignment="1">
      <alignment horizontal="right" wrapText="1" indent="1"/>
    </xf>
    <xf numFmtId="2" fontId="24" fillId="45" borderId="11" xfId="0" applyNumberFormat="1" applyFont="1" applyFill="1" applyBorder="1" applyAlignment="1">
      <alignment horizontal="right" wrapText="1" indent="1"/>
    </xf>
    <xf numFmtId="0" fontId="22" fillId="44" borderId="11" xfId="0" applyFont="1" applyFill="1" applyBorder="1" applyAlignment="1">
      <alignment horizontal="left" wrapText="1" indent="1"/>
    </xf>
    <xf numFmtId="0" fontId="22" fillId="39" borderId="11" xfId="0" applyFont="1" applyFill="1" applyBorder="1" applyAlignment="1">
      <alignment horizontal="left" wrapText="1" indent="1"/>
    </xf>
    <xf numFmtId="0" fontId="22" fillId="45" borderId="11" xfId="0" applyFont="1" applyFill="1" applyBorder="1" applyAlignment="1">
      <alignment horizontal="right" wrapText="1" indent="1"/>
    </xf>
    <xf numFmtId="0" fontId="22" fillId="44" borderId="11" xfId="0" applyFont="1" applyFill="1" applyBorder="1" applyAlignment="1">
      <alignment horizontal="right" wrapText="1" indent="1"/>
    </xf>
    <xf numFmtId="2" fontId="48" fillId="35" borderId="11" xfId="0" applyNumberFormat="1" applyFont="1" applyFill="1" applyBorder="1" applyAlignment="1">
      <alignment horizontal="right" wrapText="1" indent="1"/>
    </xf>
    <xf numFmtId="0" fontId="21" fillId="43" borderId="11" xfId="0" applyFont="1" applyFill="1" applyBorder="1" applyAlignment="1">
      <alignment horizontal="left" wrapText="1" indent="1"/>
    </xf>
    <xf numFmtId="4" fontId="21" fillId="43" borderId="11" xfId="0" applyNumberFormat="1" applyFont="1" applyFill="1" applyBorder="1" applyAlignment="1">
      <alignment horizontal="right" wrapText="1" indent="1"/>
    </xf>
    <xf numFmtId="2" fontId="19" fillId="43" borderId="11" xfId="0" applyNumberFormat="1" applyFont="1" applyFill="1" applyBorder="1" applyAlignment="1">
      <alignment horizontal="right" wrapText="1" indent="1"/>
    </xf>
    <xf numFmtId="0" fontId="21" fillId="43" borderId="11" xfId="0" applyFont="1" applyFill="1" applyBorder="1" applyAlignment="1">
      <alignment horizontal="right" wrapText="1" indent="1"/>
    </xf>
    <xf numFmtId="0" fontId="18" fillId="35" borderId="0" xfId="0" applyFont="1" applyFill="1" applyAlignment="1">
      <alignment horizontal="left" indent="1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0" fillId="35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0" borderId="0" xfId="0" applyFont="1" applyAlignme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/>
    </xf>
  </cellXfs>
  <cellStyles count="5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1 2" xfId="44" xr:uid="{00000000-0005-0000-0000-00002F000000}"/>
    <cellStyle name="60% - Isticanje2" xfId="25" builtinId="36" customBuiltin="1"/>
    <cellStyle name="60% - Isticanje2 2" xfId="45" xr:uid="{00000000-0005-0000-0000-000030000000}"/>
    <cellStyle name="60% - Isticanje3" xfId="29" builtinId="40" customBuiltin="1"/>
    <cellStyle name="60% - Isticanje3 2" xfId="46" xr:uid="{00000000-0005-0000-0000-000031000000}"/>
    <cellStyle name="60% - Isticanje4" xfId="33" builtinId="44" customBuiltin="1"/>
    <cellStyle name="60% - Isticanje4 2" xfId="47" xr:uid="{00000000-0005-0000-0000-000032000000}"/>
    <cellStyle name="60% - Isticanje5" xfId="37" builtinId="48" customBuiltin="1"/>
    <cellStyle name="60% - Isticanje5 2" xfId="48" xr:uid="{00000000-0005-0000-0000-000033000000}"/>
    <cellStyle name="60% - Isticanje6" xfId="41" builtinId="52" customBuiltin="1"/>
    <cellStyle name="60% - Isticanje6 2" xfId="49" xr:uid="{00000000-0005-0000-0000-000034000000}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slov 5" xfId="42" xr:uid="{00000000-0005-0000-0000-000035000000}"/>
    <cellStyle name="Neutralno" xfId="8" builtinId="28" customBuiltin="1"/>
    <cellStyle name="Neutralno 2" xfId="43" xr:uid="{00000000-0005-0000-0000-000036000000}"/>
    <cellStyle name="Normalno" xfId="0" builtinId="0"/>
    <cellStyle name="Obično_List6" xfId="50" xr:uid="{00000000-0005-0000-0000-000024000000}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  <cellStyle name="Zarez" xfId="51" builtinId="3"/>
  </cellStyles>
  <dxfs count="0"/>
  <tableStyles count="0" defaultTableStyle="TableStyleMedium2" defaultPivotStyle="PivotStyleLight16"/>
  <colors>
    <mruColors>
      <color rgb="FF99FF33"/>
      <color rgb="FFFFFFCC"/>
      <color rgb="FF00FFFF"/>
      <color rgb="FF99FFCC"/>
      <color rgb="FFF692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61"/>
  <sheetViews>
    <sheetView showGridLines="0" tabSelected="1" workbookViewId="0">
      <selection activeCell="B70" sqref="B70"/>
    </sheetView>
  </sheetViews>
  <sheetFormatPr defaultColWidth="9.140625" defaultRowHeight="11.25" x14ac:dyDescent="0.15"/>
  <cols>
    <col min="1" max="1" width="38.28515625" style="1" customWidth="1"/>
    <col min="2" max="2" width="29.140625" style="1" customWidth="1"/>
    <col min="3" max="3" width="22.42578125" style="1" customWidth="1"/>
    <col min="4" max="4" width="38.28515625" style="1" customWidth="1"/>
    <col min="5" max="5" width="22.7109375" style="1" customWidth="1"/>
    <col min="6" max="6" width="23" style="1" customWidth="1"/>
    <col min="7" max="16384" width="9.140625" style="1"/>
  </cols>
  <sheetData>
    <row r="2" spans="1:7" ht="4.5" customHeight="1" x14ac:dyDescent="0.15">
      <c r="A2" s="5"/>
      <c r="B2" s="5"/>
      <c r="C2" s="5"/>
      <c r="D2" s="5"/>
      <c r="E2" s="5"/>
      <c r="F2" s="5"/>
      <c r="G2" s="5"/>
    </row>
    <row r="3" spans="1:7" ht="14.25" customHeight="1" x14ac:dyDescent="0.15">
      <c r="A3" s="312" t="s">
        <v>171</v>
      </c>
      <c r="B3" s="312"/>
      <c r="C3" s="312"/>
      <c r="D3" s="312"/>
      <c r="E3" s="312"/>
      <c r="F3" s="312"/>
      <c r="G3" s="5"/>
    </row>
    <row r="4" spans="1:7" x14ac:dyDescent="0.15">
      <c r="A4" s="313" t="s">
        <v>182</v>
      </c>
      <c r="B4" s="313"/>
      <c r="C4" s="313"/>
      <c r="D4" s="313"/>
      <c r="E4" s="313"/>
      <c r="F4" s="313"/>
      <c r="G4" s="313"/>
    </row>
    <row r="5" spans="1:7" x14ac:dyDescent="0.15">
      <c r="A5" s="313"/>
      <c r="B5" s="313"/>
      <c r="C5" s="313"/>
      <c r="D5" s="313"/>
      <c r="E5" s="313"/>
      <c r="F5" s="313"/>
      <c r="G5" s="313"/>
    </row>
    <row r="6" spans="1:7" x14ac:dyDescent="0.15">
      <c r="A6" s="313"/>
      <c r="B6" s="313"/>
      <c r="C6" s="313"/>
      <c r="D6" s="313"/>
      <c r="E6" s="313"/>
      <c r="F6" s="313"/>
      <c r="G6" s="313"/>
    </row>
    <row r="7" spans="1:7" ht="10.5" customHeight="1" x14ac:dyDescent="0.25">
      <c r="A7" s="168"/>
      <c r="B7" s="168"/>
      <c r="C7" s="168"/>
      <c r="D7" s="168"/>
      <c r="E7" s="168"/>
      <c r="F7" s="168"/>
      <c r="G7" s="168"/>
    </row>
    <row r="8" spans="1:7" hidden="1" x14ac:dyDescent="0.15">
      <c r="A8" s="167"/>
      <c r="B8" s="167"/>
      <c r="C8" s="167"/>
      <c r="D8" s="167"/>
      <c r="E8" s="5"/>
      <c r="F8" s="5"/>
      <c r="G8" s="5"/>
    </row>
    <row r="9" spans="1:7" ht="14.25" customHeight="1" x14ac:dyDescent="0.15">
      <c r="A9" s="314" t="s">
        <v>131</v>
      </c>
      <c r="B9" s="314"/>
      <c r="C9" s="314"/>
      <c r="D9" s="314"/>
      <c r="E9" s="314"/>
      <c r="F9" s="314"/>
      <c r="G9" s="5"/>
    </row>
    <row r="10" spans="1:7" x14ac:dyDescent="0.15">
      <c r="A10" s="5"/>
      <c r="B10" s="5"/>
      <c r="C10" s="5"/>
      <c r="D10" s="5"/>
      <c r="E10" s="5"/>
      <c r="F10" s="5"/>
      <c r="G10" s="5"/>
    </row>
    <row r="11" spans="1:7" ht="14.25" x14ac:dyDescent="0.2">
      <c r="A11" s="5"/>
      <c r="B11" s="5"/>
      <c r="C11" s="126"/>
      <c r="D11" s="5"/>
      <c r="E11" s="5"/>
      <c r="F11" s="5"/>
      <c r="G11" s="5"/>
    </row>
    <row r="12" spans="1:7" x14ac:dyDescent="0.15">
      <c r="C12" s="5"/>
    </row>
    <row r="14" spans="1:7" ht="7.5" customHeight="1" thickBot="1" x14ac:dyDescent="0.2"/>
    <row r="15" spans="1:7" ht="12" hidden="1" thickBot="1" x14ac:dyDescent="0.2"/>
    <row r="16" spans="1:7" s="2" customFormat="1" ht="30.75" customHeight="1" thickBot="1" x14ac:dyDescent="0.2">
      <c r="A16" s="86" t="s">
        <v>0</v>
      </c>
      <c r="B16" s="72" t="s">
        <v>151</v>
      </c>
      <c r="C16" s="72" t="s">
        <v>172</v>
      </c>
      <c r="D16" s="72" t="s">
        <v>173</v>
      </c>
      <c r="E16" s="72" t="s">
        <v>184</v>
      </c>
      <c r="F16" s="76" t="s">
        <v>185</v>
      </c>
    </row>
    <row r="17" spans="1:6" s="2" customFormat="1" ht="12.75" x14ac:dyDescent="0.15">
      <c r="A17" s="80" t="s">
        <v>10</v>
      </c>
      <c r="B17" s="85" t="s">
        <v>9</v>
      </c>
      <c r="C17" s="85" t="s">
        <v>8</v>
      </c>
      <c r="D17" s="199" t="s">
        <v>7</v>
      </c>
      <c r="E17" s="85" t="s">
        <v>6</v>
      </c>
      <c r="F17" s="85" t="s">
        <v>5</v>
      </c>
    </row>
    <row r="18" spans="1:6" s="4" customFormat="1" ht="12.75" x14ac:dyDescent="0.2">
      <c r="A18" s="78" t="s">
        <v>34</v>
      </c>
      <c r="B18" s="16"/>
      <c r="C18" s="16"/>
      <c r="D18" s="200"/>
      <c r="E18" s="16"/>
      <c r="F18" s="17"/>
    </row>
    <row r="19" spans="1:6" s="4" customFormat="1" ht="12.75" x14ac:dyDescent="0.2">
      <c r="A19" s="78" t="s">
        <v>35</v>
      </c>
      <c r="B19" s="7">
        <v>988926.09</v>
      </c>
      <c r="C19" s="7">
        <v>2694285.08</v>
      </c>
      <c r="D19" s="201">
        <v>1348183.05</v>
      </c>
      <c r="E19" s="14">
        <f>D19/B19*100</f>
        <v>136.32798887933072</v>
      </c>
      <c r="F19" s="8">
        <f>D19/C19*100</f>
        <v>50.038619150130913</v>
      </c>
    </row>
    <row r="20" spans="1:6" s="4" customFormat="1" ht="12.75" x14ac:dyDescent="0.2">
      <c r="A20" s="78" t="s">
        <v>152</v>
      </c>
      <c r="B20" s="7"/>
      <c r="C20" s="7">
        <v>500</v>
      </c>
      <c r="D20" s="201">
        <v>325.08</v>
      </c>
      <c r="E20" s="14"/>
      <c r="F20" s="8"/>
    </row>
    <row r="21" spans="1:6" s="4" customFormat="1" ht="12.75" x14ac:dyDescent="0.2">
      <c r="A21" s="79" t="s">
        <v>1</v>
      </c>
      <c r="B21" s="9">
        <f>B19</f>
        <v>988926.09</v>
      </c>
      <c r="C21" s="7">
        <v>2694785.08</v>
      </c>
      <c r="D21" s="202">
        <v>1348508.13</v>
      </c>
      <c r="E21" s="14">
        <f>D21/B21*100</f>
        <v>136.36086090114173</v>
      </c>
      <c r="F21" s="8">
        <f t="shared" ref="F21:F24" si="0">D21/C21*100</f>
        <v>50.041398106597789</v>
      </c>
    </row>
    <row r="22" spans="1:6" s="4" customFormat="1" ht="12.75" x14ac:dyDescent="0.2">
      <c r="A22" s="78" t="s">
        <v>2</v>
      </c>
      <c r="B22" s="7">
        <v>1582167.6</v>
      </c>
      <c r="C22" s="7">
        <v>2708960</v>
      </c>
      <c r="D22" s="201">
        <v>1154070.51</v>
      </c>
      <c r="E22" s="14">
        <f>D22/B22*100</f>
        <v>72.942367799719818</v>
      </c>
      <c r="F22" s="8">
        <f t="shared" si="0"/>
        <v>42.601976773374282</v>
      </c>
    </row>
    <row r="23" spans="1:6" s="4" customFormat="1" ht="12.75" x14ac:dyDescent="0.2">
      <c r="A23" s="78" t="s">
        <v>3</v>
      </c>
      <c r="B23" s="7">
        <v>2406.4499999999998</v>
      </c>
      <c r="C23" s="7">
        <v>16600</v>
      </c>
      <c r="D23" s="201">
        <v>4307.5</v>
      </c>
      <c r="E23" s="14">
        <f>D23/B23*100</f>
        <v>178.99810924806252</v>
      </c>
      <c r="F23" s="8">
        <f t="shared" si="0"/>
        <v>25.94879518072289</v>
      </c>
    </row>
    <row r="24" spans="1:6" s="4" customFormat="1" ht="12.75" x14ac:dyDescent="0.2">
      <c r="A24" s="77" t="s">
        <v>4</v>
      </c>
      <c r="B24" s="71">
        <f>B22+B23</f>
        <v>1584574.05</v>
      </c>
      <c r="C24" s="71">
        <f>C22+C23</f>
        <v>2725560</v>
      </c>
      <c r="D24" s="203">
        <f>D22+D23</f>
        <v>1158378.01</v>
      </c>
      <c r="E24" s="14">
        <f>D24/B24*100</f>
        <v>73.103431802382474</v>
      </c>
      <c r="F24" s="8">
        <f t="shared" si="0"/>
        <v>42.500550712514126</v>
      </c>
    </row>
    <row r="27" spans="1:6" ht="1.5" customHeight="1" x14ac:dyDescent="0.15"/>
    <row r="29" spans="1:6" ht="12" thickBot="1" x14ac:dyDescent="0.2"/>
    <row r="30" spans="1:6" ht="12" hidden="1" thickBot="1" x14ac:dyDescent="0.2"/>
    <row r="31" spans="1:6" ht="12" hidden="1" thickBot="1" x14ac:dyDescent="0.2"/>
    <row r="32" spans="1:6" ht="30.75" customHeight="1" thickBot="1" x14ac:dyDescent="0.2">
      <c r="A32" s="74"/>
      <c r="B32" s="73" t="s">
        <v>130</v>
      </c>
      <c r="C32" s="72" t="s">
        <v>150</v>
      </c>
      <c r="D32" s="72" t="s">
        <v>173</v>
      </c>
      <c r="E32" s="72" t="s">
        <v>184</v>
      </c>
      <c r="F32" s="76" t="s">
        <v>185</v>
      </c>
    </row>
    <row r="33" spans="1:6" ht="19.5" customHeight="1" x14ac:dyDescent="0.15">
      <c r="A33" s="75" t="s">
        <v>10</v>
      </c>
      <c r="B33" s="85" t="s">
        <v>9</v>
      </c>
      <c r="C33" s="85" t="s">
        <v>8</v>
      </c>
      <c r="D33" s="85" t="s">
        <v>7</v>
      </c>
      <c r="E33" s="85" t="s">
        <v>6</v>
      </c>
      <c r="F33" s="85" t="s">
        <v>5</v>
      </c>
    </row>
    <row r="34" spans="1:6" ht="33" customHeight="1" x14ac:dyDescent="0.15">
      <c r="A34" s="11" t="s">
        <v>11</v>
      </c>
      <c r="B34" s="15"/>
      <c r="C34" s="15"/>
      <c r="D34" s="15"/>
      <c r="E34" s="15"/>
      <c r="F34" s="15"/>
    </row>
    <row r="35" spans="1:6" ht="31.5" customHeight="1" x14ac:dyDescent="0.15">
      <c r="A35" s="10" t="s">
        <v>12</v>
      </c>
      <c r="B35" s="6"/>
      <c r="C35" s="6"/>
      <c r="D35" s="6"/>
      <c r="E35" s="15"/>
      <c r="F35" s="6"/>
    </row>
    <row r="36" spans="1:6" x14ac:dyDescent="0.15">
      <c r="A36" s="12" t="s">
        <v>13</v>
      </c>
      <c r="B36" s="13">
        <v>0</v>
      </c>
      <c r="C36" s="13"/>
      <c r="D36" s="13">
        <v>0</v>
      </c>
      <c r="E36" s="15"/>
      <c r="F36" s="13">
        <v>0</v>
      </c>
    </row>
    <row r="38" spans="1:6" ht="8.25" customHeight="1" x14ac:dyDescent="0.15"/>
    <row r="39" spans="1:6" hidden="1" x14ac:dyDescent="0.15"/>
    <row r="41" spans="1:6" ht="5.25" customHeight="1" thickBot="1" x14ac:dyDescent="0.2"/>
    <row r="42" spans="1:6" ht="12" hidden="1" thickBot="1" x14ac:dyDescent="0.2"/>
    <row r="43" spans="1:6" ht="12" hidden="1" thickBot="1" x14ac:dyDescent="0.2"/>
    <row r="44" spans="1:6" ht="27" customHeight="1" thickBot="1" x14ac:dyDescent="0.2">
      <c r="A44" s="74"/>
      <c r="B44" s="73" t="s">
        <v>151</v>
      </c>
      <c r="C44" s="72" t="s">
        <v>172</v>
      </c>
      <c r="D44" s="72" t="s">
        <v>173</v>
      </c>
      <c r="E44" s="72" t="s">
        <v>184</v>
      </c>
      <c r="F44" s="76" t="s">
        <v>185</v>
      </c>
    </row>
    <row r="45" spans="1:6" ht="12.75" x14ac:dyDescent="0.15">
      <c r="A45" s="75" t="s">
        <v>10</v>
      </c>
      <c r="B45" s="85" t="s">
        <v>9</v>
      </c>
      <c r="C45" s="85" t="s">
        <v>8</v>
      </c>
      <c r="D45" s="199" t="s">
        <v>7</v>
      </c>
      <c r="E45" s="85" t="s">
        <v>6</v>
      </c>
      <c r="F45" s="85" t="s">
        <v>5</v>
      </c>
    </row>
    <row r="46" spans="1:6" ht="12.75" x14ac:dyDescent="0.15">
      <c r="A46" s="11" t="s">
        <v>132</v>
      </c>
      <c r="B46" s="117">
        <f>B21</f>
        <v>988926.09</v>
      </c>
      <c r="C46" s="196">
        <v>2694785.08</v>
      </c>
      <c r="D46" s="204">
        <f>D21</f>
        <v>1348508.13</v>
      </c>
      <c r="E46" s="121">
        <f>D46/B46*100</f>
        <v>136.36086090114173</v>
      </c>
      <c r="F46" s="121">
        <f>D46/C46*100</f>
        <v>50.041398106597789</v>
      </c>
    </row>
    <row r="47" spans="1:6" ht="12.75" x14ac:dyDescent="0.15">
      <c r="A47" s="10" t="s">
        <v>133</v>
      </c>
      <c r="B47" s="118">
        <f>B24</f>
        <v>1584574.05</v>
      </c>
      <c r="C47" s="197">
        <v>2725560</v>
      </c>
      <c r="D47" s="205">
        <f>D24</f>
        <v>1158378.01</v>
      </c>
      <c r="E47" s="121">
        <f>D47/B47*100</f>
        <v>73.103431802382474</v>
      </c>
      <c r="F47" s="121">
        <v>0</v>
      </c>
    </row>
    <row r="48" spans="1:6" x14ac:dyDescent="0.15">
      <c r="A48" s="12" t="s">
        <v>134</v>
      </c>
      <c r="B48" s="116">
        <f>B46-B47</f>
        <v>-595647.96000000008</v>
      </c>
      <c r="C48" s="198">
        <f>C21-C24</f>
        <v>-30774.919999999925</v>
      </c>
      <c r="D48" s="206">
        <f>D46-D47</f>
        <v>190130.11999999988</v>
      </c>
      <c r="E48" s="121">
        <f>D48/B48*100</f>
        <v>-31.9198809981654</v>
      </c>
      <c r="F48" s="121">
        <f t="shared" ref="F48" si="1">D48/C48*100</f>
        <v>-617.80865717928862</v>
      </c>
    </row>
    <row r="49" spans="1:7" x14ac:dyDescent="0.15">
      <c r="A49" s="70"/>
      <c r="B49" s="69"/>
      <c r="C49" s="69"/>
      <c r="D49" s="69"/>
      <c r="E49" s="69"/>
      <c r="F49" s="69"/>
    </row>
    <row r="51" spans="1:7" x14ac:dyDescent="0.15">
      <c r="A51" s="2"/>
      <c r="B51" s="311" t="s">
        <v>135</v>
      </c>
      <c r="C51" s="311"/>
      <c r="D51" s="311"/>
      <c r="E51" s="2"/>
      <c r="F51" s="2"/>
    </row>
    <row r="52" spans="1:7" ht="5.25" customHeight="1" thickBot="1" x14ac:dyDescent="0.2">
      <c r="A52" s="2"/>
      <c r="B52" s="2"/>
      <c r="C52" s="2"/>
      <c r="D52" s="2"/>
      <c r="E52" s="2"/>
      <c r="F52" s="2"/>
    </row>
    <row r="53" spans="1:7" ht="29.25" customHeight="1" thickBot="1" x14ac:dyDescent="0.2">
      <c r="A53" s="83"/>
      <c r="B53" s="82" t="s">
        <v>151</v>
      </c>
      <c r="C53" s="72" t="s">
        <v>172</v>
      </c>
      <c r="D53" s="81" t="s">
        <v>173</v>
      </c>
      <c r="E53" s="72" t="s">
        <v>184</v>
      </c>
      <c r="F53" s="76" t="s">
        <v>185</v>
      </c>
    </row>
    <row r="54" spans="1:7" ht="12.75" x14ac:dyDescent="0.15">
      <c r="A54" s="68" t="s">
        <v>10</v>
      </c>
      <c r="B54" s="84" t="s">
        <v>9</v>
      </c>
      <c r="C54" s="84" t="s">
        <v>8</v>
      </c>
      <c r="D54" s="207" t="s">
        <v>7</v>
      </c>
      <c r="E54" s="84" t="s">
        <v>6</v>
      </c>
      <c r="F54" s="84" t="s">
        <v>5</v>
      </c>
    </row>
    <row r="55" spans="1:7" ht="19.5" customHeight="1" x14ac:dyDescent="0.15">
      <c r="A55" s="68" t="s">
        <v>140</v>
      </c>
      <c r="B55" s="84"/>
      <c r="C55" s="125">
        <v>30774.92</v>
      </c>
      <c r="D55" s="207"/>
      <c r="E55" s="84"/>
      <c r="F55" s="84">
        <f>D55/C55*100</f>
        <v>0</v>
      </c>
    </row>
    <row r="56" spans="1:7" ht="17.25" customHeight="1" x14ac:dyDescent="0.15">
      <c r="A56" s="123" t="s">
        <v>136</v>
      </c>
      <c r="B56" s="122">
        <v>-595647.96</v>
      </c>
      <c r="C56" s="116"/>
      <c r="D56" s="208">
        <v>190130.12</v>
      </c>
      <c r="E56" s="124">
        <f>D56/B56*100</f>
        <v>-31.919880998165429</v>
      </c>
      <c r="F56" s="84">
        <v>0</v>
      </c>
    </row>
    <row r="57" spans="1:7" x14ac:dyDescent="0.15">
      <c r="A57" s="310"/>
    </row>
    <row r="58" spans="1:7" ht="15" x14ac:dyDescent="0.25">
      <c r="A58" s="163" t="s">
        <v>174</v>
      </c>
      <c r="B58" s="87"/>
      <c r="C58" s="87"/>
      <c r="D58" s="87" t="s">
        <v>137</v>
      </c>
      <c r="E58" s="87"/>
      <c r="F58" s="87" t="s">
        <v>107</v>
      </c>
      <c r="G58" s="87"/>
    </row>
    <row r="59" spans="1:7" ht="15" x14ac:dyDescent="0.25">
      <c r="A59" s="163" t="s">
        <v>175</v>
      </c>
      <c r="B59" s="87"/>
      <c r="C59" s="87"/>
      <c r="D59" s="87" t="s">
        <v>139</v>
      </c>
      <c r="E59" s="87"/>
      <c r="F59" s="87" t="s">
        <v>108</v>
      </c>
      <c r="G59" s="87"/>
    </row>
    <row r="60" spans="1:7" ht="15" x14ac:dyDescent="0.25">
      <c r="A60" s="159" t="s">
        <v>183</v>
      </c>
      <c r="B60" s="87"/>
      <c r="C60" s="87"/>
      <c r="D60" s="87"/>
      <c r="E60" s="87"/>
      <c r="F60" s="87"/>
      <c r="G60" s="87"/>
    </row>
    <row r="61" spans="1:7" ht="15" x14ac:dyDescent="0.25">
      <c r="A61" s="87"/>
      <c r="B61" s="87"/>
      <c r="C61" s="87"/>
      <c r="D61" s="88"/>
      <c r="E61" s="87"/>
      <c r="F61" s="87" t="s">
        <v>138</v>
      </c>
      <c r="G61" s="87"/>
    </row>
  </sheetData>
  <mergeCells count="4">
    <mergeCell ref="B51:D51"/>
    <mergeCell ref="A3:F3"/>
    <mergeCell ref="A4:G6"/>
    <mergeCell ref="A9:F9"/>
  </mergeCells>
  <pageMargins left="0.25" right="0.25" top="0.75" bottom="0.75" header="0.3" footer="0.3"/>
  <pageSetup paperSize="9" scale="6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BADBE-BDD3-44E2-9866-406F6F723FF6}">
  <sheetPr>
    <pageSetUpPr fitToPage="1"/>
  </sheetPr>
  <dimension ref="A2:F128"/>
  <sheetViews>
    <sheetView topLeftCell="A101" workbookViewId="0">
      <selection sqref="A1:F128"/>
    </sheetView>
  </sheetViews>
  <sheetFormatPr defaultRowHeight="15" x14ac:dyDescent="0.25"/>
  <cols>
    <col min="1" max="1" width="55" customWidth="1"/>
    <col min="2" max="2" width="22.85546875" customWidth="1"/>
    <col min="3" max="3" width="20.5703125" customWidth="1"/>
    <col min="4" max="4" width="24" customWidth="1"/>
    <col min="5" max="5" width="23.28515625" customWidth="1"/>
    <col min="6" max="6" width="22.85546875" customWidth="1"/>
  </cols>
  <sheetData>
    <row r="2" spans="1:6" x14ac:dyDescent="0.25">
      <c r="C2" s="66" t="s">
        <v>141</v>
      </c>
    </row>
    <row r="3" spans="1:6" x14ac:dyDescent="0.25">
      <c r="A3" s="1"/>
      <c r="B3" s="1"/>
      <c r="C3" s="58"/>
      <c r="D3" s="1"/>
      <c r="E3" s="1"/>
      <c r="F3" s="1"/>
    </row>
    <row r="4" spans="1:6" x14ac:dyDescent="0.25">
      <c r="A4" s="1"/>
      <c r="B4" s="315" t="s">
        <v>142</v>
      </c>
      <c r="C4" s="315"/>
      <c r="D4" s="315"/>
      <c r="E4" s="315"/>
      <c r="F4" s="1"/>
    </row>
    <row r="5" spans="1:6" ht="15.75" thickBot="1" x14ac:dyDescent="0.3">
      <c r="A5" s="1"/>
      <c r="B5" s="1"/>
      <c r="C5" s="1"/>
      <c r="D5" s="1"/>
      <c r="E5" s="1"/>
      <c r="F5" s="1"/>
    </row>
    <row r="6" spans="1:6" ht="31.15" customHeight="1" thickBot="1" x14ac:dyDescent="0.3">
      <c r="A6" s="3" t="s">
        <v>0</v>
      </c>
      <c r="B6" s="3" t="s">
        <v>151</v>
      </c>
      <c r="C6" s="3" t="s">
        <v>172</v>
      </c>
      <c r="D6" s="3" t="s">
        <v>173</v>
      </c>
      <c r="E6" s="3" t="s">
        <v>187</v>
      </c>
      <c r="F6" s="76" t="s">
        <v>185</v>
      </c>
    </row>
    <row r="7" spans="1:6" s="87" customFormat="1" ht="18.75" customHeight="1" x14ac:dyDescent="0.25">
      <c r="A7" s="129">
        <v>1</v>
      </c>
      <c r="B7" s="129">
        <v>2</v>
      </c>
      <c r="C7" s="129" t="s">
        <v>8</v>
      </c>
      <c r="D7" s="129" t="s">
        <v>7</v>
      </c>
      <c r="E7" s="129" t="s">
        <v>6</v>
      </c>
      <c r="F7" s="129" t="s">
        <v>5</v>
      </c>
    </row>
    <row r="8" spans="1:6" x14ac:dyDescent="0.25">
      <c r="A8" s="59" t="s">
        <v>34</v>
      </c>
      <c r="B8" s="47"/>
      <c r="C8" s="47"/>
      <c r="D8" s="47"/>
      <c r="E8" s="48"/>
      <c r="F8" s="49"/>
    </row>
    <row r="9" spans="1:6" ht="18" customHeight="1" x14ac:dyDescent="0.25">
      <c r="A9" s="60" t="s">
        <v>35</v>
      </c>
      <c r="B9" s="89">
        <f>B10+B19+B29+B36+B26</f>
        <v>988926.09</v>
      </c>
      <c r="C9" s="89">
        <v>2694285.08</v>
      </c>
      <c r="D9" s="101">
        <v>1348183.05</v>
      </c>
      <c r="E9" s="127">
        <f>D9/B9*100</f>
        <v>136.32798887933072</v>
      </c>
      <c r="F9" s="130">
        <f>D9/C9*100</f>
        <v>50.038619150130913</v>
      </c>
    </row>
    <row r="10" spans="1:6" ht="26.25" x14ac:dyDescent="0.25">
      <c r="A10" s="60" t="s">
        <v>36</v>
      </c>
      <c r="B10" s="89">
        <f>B11+B14+B17</f>
        <v>798070.37</v>
      </c>
      <c r="C10" s="89">
        <v>2249100</v>
      </c>
      <c r="D10" s="101">
        <v>1128279.93</v>
      </c>
      <c r="E10" s="127">
        <f>D10/B10*100</f>
        <v>141.37599545263157</v>
      </c>
      <c r="F10" s="130">
        <f t="shared" ref="F10:F44" si="0">D10/C10*100</f>
        <v>50.165841003067889</v>
      </c>
    </row>
    <row r="11" spans="1:6" ht="28.5" customHeight="1" x14ac:dyDescent="0.25">
      <c r="A11" s="131" t="s">
        <v>109</v>
      </c>
      <c r="B11" s="65">
        <v>788655.37</v>
      </c>
      <c r="C11" s="65">
        <v>2213100</v>
      </c>
      <c r="D11" s="67">
        <v>1120124.75</v>
      </c>
      <c r="E11" s="128">
        <f>D11/B11*100</f>
        <v>142.02968655370975</v>
      </c>
      <c r="F11" s="132">
        <f t="shared" si="0"/>
        <v>50.613381681803801</v>
      </c>
    </row>
    <row r="12" spans="1:6" ht="29.45" customHeight="1" x14ac:dyDescent="0.25">
      <c r="A12" s="59" t="s">
        <v>110</v>
      </c>
      <c r="B12" s="65">
        <v>788655.37</v>
      </c>
      <c r="C12" s="65">
        <v>0</v>
      </c>
      <c r="D12" s="67">
        <v>1120124.75</v>
      </c>
      <c r="E12" s="127">
        <f>D12/B12*100</f>
        <v>142.02968655370975</v>
      </c>
      <c r="F12" s="132">
        <v>0</v>
      </c>
    </row>
    <row r="13" spans="1:6" ht="38.25" customHeight="1" x14ac:dyDescent="0.25">
      <c r="A13" s="59" t="s">
        <v>111</v>
      </c>
      <c r="B13" s="65">
        <v>0</v>
      </c>
      <c r="C13" s="65">
        <v>0</v>
      </c>
      <c r="D13" s="67">
        <v>0</v>
      </c>
      <c r="E13" s="127">
        <v>0</v>
      </c>
      <c r="F13" s="132">
        <v>0</v>
      </c>
    </row>
    <row r="14" spans="1:6" s="135" customFormat="1" ht="18" customHeight="1" x14ac:dyDescent="0.25">
      <c r="A14" s="131" t="s">
        <v>112</v>
      </c>
      <c r="B14" s="65">
        <v>4915</v>
      </c>
      <c r="C14" s="65">
        <v>36000</v>
      </c>
      <c r="D14" s="67">
        <v>8155.18</v>
      </c>
      <c r="E14" s="127">
        <f t="shared" ref="E14:E33" si="1">D14/B14*100</f>
        <v>165.92431332655138</v>
      </c>
      <c r="F14" s="132">
        <f t="shared" si="0"/>
        <v>22.653277777777777</v>
      </c>
    </row>
    <row r="15" spans="1:6" ht="27.75" customHeight="1" x14ac:dyDescent="0.25">
      <c r="A15" s="59" t="s">
        <v>113</v>
      </c>
      <c r="B15" s="65">
        <v>4915</v>
      </c>
      <c r="C15" s="65">
        <v>36000</v>
      </c>
      <c r="D15" s="67">
        <v>8155.18</v>
      </c>
      <c r="E15" s="127">
        <f t="shared" si="1"/>
        <v>165.92431332655138</v>
      </c>
      <c r="F15" s="132">
        <f t="shared" si="0"/>
        <v>22.653277777777777</v>
      </c>
    </row>
    <row r="16" spans="1:6" ht="19.899999999999999" customHeight="1" x14ac:dyDescent="0.25">
      <c r="A16" s="59" t="s">
        <v>114</v>
      </c>
      <c r="B16" s="65">
        <v>0</v>
      </c>
      <c r="C16" s="65">
        <v>0</v>
      </c>
      <c r="D16" s="67">
        <v>0</v>
      </c>
      <c r="E16" s="127">
        <v>0</v>
      </c>
      <c r="F16" s="132">
        <v>0</v>
      </c>
    </row>
    <row r="17" spans="1:6" s="87" customFormat="1" ht="19.899999999999999" customHeight="1" x14ac:dyDescent="0.25">
      <c r="A17" s="59" t="s">
        <v>153</v>
      </c>
      <c r="B17" s="65">
        <v>4500</v>
      </c>
      <c r="C17" s="65">
        <v>4500</v>
      </c>
      <c r="D17" s="67">
        <v>0</v>
      </c>
      <c r="E17" s="127">
        <f t="shared" si="1"/>
        <v>0</v>
      </c>
      <c r="F17" s="132">
        <f t="shared" si="0"/>
        <v>0</v>
      </c>
    </row>
    <row r="18" spans="1:6" s="87" customFormat="1" ht="29.25" customHeight="1" x14ac:dyDescent="0.25">
      <c r="A18" s="59" t="s">
        <v>154</v>
      </c>
      <c r="B18" s="65">
        <v>4500</v>
      </c>
      <c r="C18" s="65">
        <v>4500</v>
      </c>
      <c r="D18" s="67">
        <v>0</v>
      </c>
      <c r="E18" s="127">
        <f t="shared" si="1"/>
        <v>0</v>
      </c>
      <c r="F18" s="132">
        <f t="shared" si="0"/>
        <v>0</v>
      </c>
    </row>
    <row r="19" spans="1:6" ht="19.149999999999999" customHeight="1" x14ac:dyDescent="0.25">
      <c r="A19" s="60" t="s">
        <v>37</v>
      </c>
      <c r="B19" s="57">
        <v>0</v>
      </c>
      <c r="C19" s="57">
        <f>C20</f>
        <v>20</v>
      </c>
      <c r="D19" s="104">
        <v>0.1</v>
      </c>
      <c r="E19" s="127">
        <v>0</v>
      </c>
      <c r="F19" s="132">
        <f t="shared" si="0"/>
        <v>0.5</v>
      </c>
    </row>
    <row r="20" spans="1:6" x14ac:dyDescent="0.25">
      <c r="A20" s="131" t="s">
        <v>115</v>
      </c>
      <c r="B20" s="90">
        <v>0</v>
      </c>
      <c r="C20" s="90">
        <v>20</v>
      </c>
      <c r="D20" s="103">
        <v>0.1</v>
      </c>
      <c r="E20" s="127">
        <v>0</v>
      </c>
      <c r="F20" s="132">
        <f t="shared" si="0"/>
        <v>0.5</v>
      </c>
    </row>
    <row r="21" spans="1:6" ht="0.6" hidden="1" customHeight="1" x14ac:dyDescent="0.25">
      <c r="A21" s="131" t="s">
        <v>38</v>
      </c>
      <c r="B21" s="92"/>
      <c r="C21" s="65"/>
      <c r="D21" s="105"/>
      <c r="E21" s="127" t="e">
        <f t="shared" si="1"/>
        <v>#DIV/0!</v>
      </c>
      <c r="F21" s="132" t="e">
        <f t="shared" si="0"/>
        <v>#DIV/0!</v>
      </c>
    </row>
    <row r="22" spans="1:6" hidden="1" x14ac:dyDescent="0.25">
      <c r="A22" s="131" t="s">
        <v>116</v>
      </c>
      <c r="B22" s="92"/>
      <c r="C22" s="92"/>
      <c r="D22" s="105"/>
      <c r="E22" s="127" t="e">
        <f t="shared" si="1"/>
        <v>#DIV/0!</v>
      </c>
      <c r="F22" s="132" t="e">
        <f t="shared" si="0"/>
        <v>#DIV/0!</v>
      </c>
    </row>
    <row r="23" spans="1:6" ht="20.45" hidden="1" customHeight="1" x14ac:dyDescent="0.25">
      <c r="A23" s="131" t="s">
        <v>39</v>
      </c>
      <c r="B23" s="92"/>
      <c r="C23" s="65"/>
      <c r="D23" s="105"/>
      <c r="E23" s="127" t="e">
        <f t="shared" si="1"/>
        <v>#DIV/0!</v>
      </c>
      <c r="F23" s="132" t="e">
        <f t="shared" si="0"/>
        <v>#DIV/0!</v>
      </c>
    </row>
    <row r="24" spans="1:6" ht="27" hidden="1" customHeight="1" x14ac:dyDescent="0.25">
      <c r="A24" s="131" t="s">
        <v>117</v>
      </c>
      <c r="B24" s="92"/>
      <c r="C24" s="65"/>
      <c r="D24" s="105"/>
      <c r="E24" s="127" t="e">
        <f t="shared" si="1"/>
        <v>#DIV/0!</v>
      </c>
      <c r="F24" s="132" t="e">
        <f t="shared" si="0"/>
        <v>#DIV/0!</v>
      </c>
    </row>
    <row r="25" spans="1:6" hidden="1" x14ac:dyDescent="0.25">
      <c r="A25" s="131" t="s">
        <v>118</v>
      </c>
      <c r="B25" s="92"/>
      <c r="C25" s="65"/>
      <c r="D25" s="105"/>
      <c r="E25" s="127" t="e">
        <f t="shared" si="1"/>
        <v>#DIV/0!</v>
      </c>
      <c r="F25" s="132" t="e">
        <f t="shared" si="0"/>
        <v>#DIV/0!</v>
      </c>
    </row>
    <row r="26" spans="1:6" ht="26.25" x14ac:dyDescent="0.25">
      <c r="A26" s="95" t="s">
        <v>38</v>
      </c>
      <c r="B26" s="89">
        <v>258.58</v>
      </c>
      <c r="C26" s="89">
        <v>5000</v>
      </c>
      <c r="D26" s="101">
        <v>0</v>
      </c>
      <c r="E26" s="127">
        <f t="shared" si="1"/>
        <v>0</v>
      </c>
      <c r="F26" s="132">
        <f t="shared" si="0"/>
        <v>0</v>
      </c>
    </row>
    <row r="27" spans="1:6" x14ac:dyDescent="0.25">
      <c r="A27" s="131" t="s">
        <v>116</v>
      </c>
      <c r="B27" s="65">
        <v>258.58</v>
      </c>
      <c r="C27" s="65">
        <v>5000</v>
      </c>
      <c r="D27" s="67">
        <v>0</v>
      </c>
      <c r="E27" s="127">
        <f t="shared" si="1"/>
        <v>0</v>
      </c>
      <c r="F27" s="132">
        <f t="shared" si="0"/>
        <v>0</v>
      </c>
    </row>
    <row r="28" spans="1:6" s="87" customFormat="1" x14ac:dyDescent="0.25">
      <c r="A28" s="131" t="s">
        <v>143</v>
      </c>
      <c r="B28" s="65">
        <v>258.58</v>
      </c>
      <c r="C28" s="65">
        <v>0</v>
      </c>
      <c r="D28" s="67">
        <v>0</v>
      </c>
      <c r="E28" s="127">
        <f t="shared" si="1"/>
        <v>0</v>
      </c>
      <c r="F28" s="132">
        <v>0</v>
      </c>
    </row>
    <row r="29" spans="1:6" ht="39" x14ac:dyDescent="0.25">
      <c r="A29" s="95" t="s">
        <v>39</v>
      </c>
      <c r="B29" s="89">
        <f>B30+B33</f>
        <v>68048.97</v>
      </c>
      <c r="C29" s="89">
        <v>164105.07999999999</v>
      </c>
      <c r="D29" s="101">
        <v>52229.03</v>
      </c>
      <c r="E29" s="127">
        <f t="shared" si="1"/>
        <v>76.752124242291984</v>
      </c>
      <c r="F29" s="132">
        <f t="shared" si="0"/>
        <v>31.826577215038071</v>
      </c>
    </row>
    <row r="30" spans="1:6" x14ac:dyDescent="0.25">
      <c r="A30" s="131" t="s">
        <v>117</v>
      </c>
      <c r="B30" s="65">
        <f>B31+B32</f>
        <v>66498.97</v>
      </c>
      <c r="C30" s="65">
        <v>157505.07999999999</v>
      </c>
      <c r="D30" s="67">
        <v>51959.03</v>
      </c>
      <c r="E30" s="127">
        <f t="shared" si="1"/>
        <v>78.135089911918925</v>
      </c>
      <c r="F30" s="132">
        <f t="shared" si="0"/>
        <v>32.988796297871794</v>
      </c>
    </row>
    <row r="31" spans="1:6" x14ac:dyDescent="0.25">
      <c r="A31" s="131" t="s">
        <v>118</v>
      </c>
      <c r="B31" s="65">
        <v>2221.09</v>
      </c>
      <c r="C31" s="65">
        <v>0</v>
      </c>
      <c r="D31" s="67">
        <v>1150.68</v>
      </c>
      <c r="E31" s="127">
        <f t="shared" si="1"/>
        <v>51.806995664290959</v>
      </c>
      <c r="F31" s="132">
        <v>0</v>
      </c>
    </row>
    <row r="32" spans="1:6" ht="18" customHeight="1" x14ac:dyDescent="0.25">
      <c r="A32" s="131" t="s">
        <v>119</v>
      </c>
      <c r="B32" s="65">
        <v>64277.88</v>
      </c>
      <c r="C32" s="65">
        <v>0</v>
      </c>
      <c r="D32" s="67">
        <v>50808.35</v>
      </c>
      <c r="E32" s="127">
        <f t="shared" si="1"/>
        <v>79.044844042771786</v>
      </c>
      <c r="F32" s="132">
        <v>0</v>
      </c>
    </row>
    <row r="33" spans="1:6" ht="26.25" x14ac:dyDescent="0.25">
      <c r="A33" s="131" t="s">
        <v>120</v>
      </c>
      <c r="B33" s="65">
        <v>1550</v>
      </c>
      <c r="C33" s="65">
        <v>6600</v>
      </c>
      <c r="D33" s="67">
        <v>270</v>
      </c>
      <c r="E33" s="127">
        <f t="shared" si="1"/>
        <v>17.419354838709676</v>
      </c>
      <c r="F33" s="132">
        <f t="shared" si="0"/>
        <v>4.0909090909090908</v>
      </c>
    </row>
    <row r="34" spans="1:6" x14ac:dyDescent="0.25">
      <c r="A34" s="131" t="s">
        <v>121</v>
      </c>
      <c r="B34" s="65">
        <v>1550</v>
      </c>
      <c r="C34" s="65">
        <v>6600</v>
      </c>
      <c r="D34" s="67">
        <v>270</v>
      </c>
      <c r="E34" s="128">
        <f>D34/B34*100</f>
        <v>17.419354838709676</v>
      </c>
      <c r="F34" s="132">
        <f t="shared" si="0"/>
        <v>4.0909090909090908</v>
      </c>
    </row>
    <row r="35" spans="1:6" ht="18" customHeight="1" x14ac:dyDescent="0.25">
      <c r="A35" s="131" t="s">
        <v>122</v>
      </c>
      <c r="B35" s="65">
        <v>0</v>
      </c>
      <c r="C35" s="65">
        <v>0</v>
      </c>
      <c r="D35" s="67">
        <v>0</v>
      </c>
      <c r="E35" s="128" t="s">
        <v>158</v>
      </c>
      <c r="F35" s="132">
        <v>0</v>
      </c>
    </row>
    <row r="36" spans="1:6" ht="31.5" customHeight="1" x14ac:dyDescent="0.25">
      <c r="A36" s="60" t="s">
        <v>40</v>
      </c>
      <c r="B36" s="89">
        <f>B37</f>
        <v>122548.17</v>
      </c>
      <c r="C36" s="89">
        <v>276060</v>
      </c>
      <c r="D36" s="101">
        <v>167673.99</v>
      </c>
      <c r="E36" s="127">
        <f>D36/B36*100</f>
        <v>136.82292440597033</v>
      </c>
      <c r="F36" s="132">
        <f t="shared" si="0"/>
        <v>60.738241686589866</v>
      </c>
    </row>
    <row r="37" spans="1:6" ht="31.5" customHeight="1" x14ac:dyDescent="0.25">
      <c r="A37" s="131" t="s">
        <v>123</v>
      </c>
      <c r="B37" s="65">
        <f>B38</f>
        <v>122548.17</v>
      </c>
      <c r="C37" s="89">
        <v>276060</v>
      </c>
      <c r="D37" s="101">
        <v>167673.99</v>
      </c>
      <c r="E37" s="128">
        <f>D37/B37*100</f>
        <v>136.82292440597033</v>
      </c>
      <c r="F37" s="132">
        <f t="shared" si="0"/>
        <v>60.738241686589866</v>
      </c>
    </row>
    <row r="38" spans="1:6" ht="37.5" customHeight="1" x14ac:dyDescent="0.25">
      <c r="A38" s="131" t="s">
        <v>124</v>
      </c>
      <c r="B38" s="65">
        <v>122548.17</v>
      </c>
      <c r="C38" s="89">
        <v>276060</v>
      </c>
      <c r="D38" s="101">
        <v>167673.99</v>
      </c>
      <c r="E38" s="128">
        <f>D38/B38*100</f>
        <v>136.82292440597033</v>
      </c>
      <c r="F38" s="132">
        <f t="shared" si="0"/>
        <v>60.738241686589866</v>
      </c>
    </row>
    <row r="39" spans="1:6" ht="40.5" customHeight="1" x14ac:dyDescent="0.25">
      <c r="A39" s="131" t="s">
        <v>125</v>
      </c>
      <c r="B39" s="65">
        <v>0</v>
      </c>
      <c r="C39" s="65">
        <v>0</v>
      </c>
      <c r="D39" s="67">
        <v>0</v>
      </c>
      <c r="E39" s="128">
        <v>0</v>
      </c>
      <c r="F39" s="132">
        <v>0</v>
      </c>
    </row>
    <row r="40" spans="1:6" s="87" customFormat="1" ht="31.5" customHeight="1" x14ac:dyDescent="0.25">
      <c r="A40" s="60" t="s">
        <v>155</v>
      </c>
      <c r="B40" s="89">
        <v>0</v>
      </c>
      <c r="C40" s="89">
        <v>500</v>
      </c>
      <c r="D40" s="101">
        <v>325.08</v>
      </c>
      <c r="E40" s="127">
        <v>0</v>
      </c>
      <c r="F40" s="132">
        <f t="shared" si="0"/>
        <v>65.015999999999991</v>
      </c>
    </row>
    <row r="41" spans="1:6" s="87" customFormat="1" ht="31.5" customHeight="1" x14ac:dyDescent="0.25">
      <c r="A41" s="60" t="s">
        <v>156</v>
      </c>
      <c r="B41" s="89">
        <v>0</v>
      </c>
      <c r="C41" s="89">
        <v>500</v>
      </c>
      <c r="D41" s="101">
        <v>325.08</v>
      </c>
      <c r="E41" s="127">
        <v>0</v>
      </c>
      <c r="F41" s="132">
        <f t="shared" si="0"/>
        <v>65.015999999999991</v>
      </c>
    </row>
    <row r="42" spans="1:6" s="87" customFormat="1" ht="31.5" customHeight="1" x14ac:dyDescent="0.25">
      <c r="A42" s="59" t="s">
        <v>157</v>
      </c>
      <c r="B42" s="65">
        <v>0</v>
      </c>
      <c r="C42" s="89">
        <v>500</v>
      </c>
      <c r="D42" s="101">
        <v>325.08</v>
      </c>
      <c r="E42" s="128">
        <v>0</v>
      </c>
      <c r="F42" s="132">
        <f t="shared" si="0"/>
        <v>65.015999999999991</v>
      </c>
    </row>
    <row r="43" spans="1:6" ht="25.5" customHeight="1" x14ac:dyDescent="0.25">
      <c r="A43" s="62" t="s">
        <v>1</v>
      </c>
      <c r="B43" s="93">
        <f>B9+B40</f>
        <v>988926.09</v>
      </c>
      <c r="C43" s="93">
        <v>2694785.08</v>
      </c>
      <c r="D43" s="93">
        <f>D9+D40</f>
        <v>1348508.1300000001</v>
      </c>
      <c r="E43" s="133">
        <f>D43/B43*100</f>
        <v>136.36086090114179</v>
      </c>
      <c r="F43" s="134">
        <f t="shared" si="0"/>
        <v>50.041398106597804</v>
      </c>
    </row>
    <row r="44" spans="1:6" ht="19.149999999999999" customHeight="1" x14ac:dyDescent="0.25">
      <c r="A44" s="143" t="s">
        <v>41</v>
      </c>
      <c r="B44" s="63">
        <f>B43</f>
        <v>988926.09</v>
      </c>
      <c r="C44" s="63">
        <f>C43</f>
        <v>2694785.08</v>
      </c>
      <c r="D44" s="63">
        <f>D43</f>
        <v>1348508.1300000001</v>
      </c>
      <c r="E44" s="133">
        <f>D44/B44*100</f>
        <v>136.36086090114179</v>
      </c>
      <c r="F44" s="134">
        <f t="shared" si="0"/>
        <v>50.041398106597804</v>
      </c>
    </row>
    <row r="45" spans="1:6" x14ac:dyDescent="0.25">
      <c r="B45" s="142"/>
      <c r="C45" s="142"/>
      <c r="D45" s="142"/>
      <c r="F45" s="140"/>
    </row>
    <row r="46" spans="1:6" x14ac:dyDescent="0.25">
      <c r="F46" s="141"/>
    </row>
    <row r="47" spans="1:6" x14ac:dyDescent="0.25">
      <c r="A47" s="1"/>
      <c r="B47" s="316" t="s">
        <v>144</v>
      </c>
      <c r="C47" s="316"/>
      <c r="D47" s="316"/>
      <c r="E47" s="316"/>
      <c r="F47" s="1"/>
    </row>
    <row r="48" spans="1:6" ht="15.75" thickBot="1" x14ac:dyDescent="0.3">
      <c r="A48" s="1"/>
      <c r="B48" s="1"/>
      <c r="C48" s="1"/>
      <c r="D48" s="1"/>
      <c r="E48" s="1"/>
      <c r="F48" s="1"/>
    </row>
    <row r="49" spans="1:6" ht="26.25" thickBot="1" x14ac:dyDescent="0.3">
      <c r="A49" s="3" t="s">
        <v>0</v>
      </c>
      <c r="B49" s="3" t="s">
        <v>151</v>
      </c>
      <c r="C49" s="3" t="s">
        <v>176</v>
      </c>
      <c r="D49" s="3" t="s">
        <v>173</v>
      </c>
      <c r="E49" s="72" t="s">
        <v>184</v>
      </c>
      <c r="F49" s="50" t="s">
        <v>42</v>
      </c>
    </row>
    <row r="50" spans="1:6" x14ac:dyDescent="0.25">
      <c r="A50" s="98" t="s">
        <v>10</v>
      </c>
      <c r="B50" s="98" t="s">
        <v>9</v>
      </c>
      <c r="C50" s="98" t="s">
        <v>8</v>
      </c>
      <c r="D50" s="98" t="s">
        <v>7</v>
      </c>
      <c r="E50" s="98" t="s">
        <v>6</v>
      </c>
      <c r="F50" s="99" t="s">
        <v>5</v>
      </c>
    </row>
    <row r="51" spans="1:6" x14ac:dyDescent="0.25">
      <c r="A51" s="91" t="s">
        <v>2</v>
      </c>
      <c r="B51" s="101">
        <f>B52+B60+B92+B96+B101+B104</f>
        <v>1582167.6</v>
      </c>
      <c r="C51" s="101">
        <v>2708960</v>
      </c>
      <c r="D51" s="101">
        <v>1154070.51</v>
      </c>
      <c r="E51" s="137">
        <f t="shared" ref="E51:E57" si="2">D51/B51*100</f>
        <v>72.942367799719818</v>
      </c>
      <c r="F51" s="136">
        <f>D51/C51*100</f>
        <v>42.601976773374282</v>
      </c>
    </row>
    <row r="52" spans="1:6" ht="15.75" customHeight="1" x14ac:dyDescent="0.25">
      <c r="A52" s="91" t="s">
        <v>17</v>
      </c>
      <c r="B52" s="101">
        <f>B53+B55+B57</f>
        <v>926409.5</v>
      </c>
      <c r="C52" s="101">
        <v>2040100</v>
      </c>
      <c r="D52" s="101">
        <v>941116.74</v>
      </c>
      <c r="E52" s="137">
        <f t="shared" si="2"/>
        <v>101.58755280467221</v>
      </c>
      <c r="F52" s="136">
        <f t="shared" ref="F52:F120" si="3">D52/C52*100</f>
        <v>46.130912210185777</v>
      </c>
    </row>
    <row r="53" spans="1:6" x14ac:dyDescent="0.25">
      <c r="A53" s="92" t="s">
        <v>79</v>
      </c>
      <c r="B53" s="67">
        <v>784640.22</v>
      </c>
      <c r="C53" s="67">
        <v>1675300</v>
      </c>
      <c r="D53" s="67">
        <v>781405.48</v>
      </c>
      <c r="E53" s="137">
        <f t="shared" si="2"/>
        <v>99.587742264856118</v>
      </c>
      <c r="F53" s="136">
        <f t="shared" si="3"/>
        <v>46.642719512923058</v>
      </c>
    </row>
    <row r="54" spans="1:6" ht="28.9" customHeight="1" x14ac:dyDescent="0.25">
      <c r="A54" s="92" t="s">
        <v>80</v>
      </c>
      <c r="B54" s="67">
        <v>784640.22</v>
      </c>
      <c r="C54" s="67">
        <v>1675300</v>
      </c>
      <c r="D54" s="67">
        <v>781405.48</v>
      </c>
      <c r="E54" s="137">
        <f t="shared" si="2"/>
        <v>99.587742264856118</v>
      </c>
      <c r="F54" s="136">
        <f>D54/C54*100</f>
        <v>46.642719512923058</v>
      </c>
    </row>
    <row r="55" spans="1:6" x14ac:dyDescent="0.25">
      <c r="A55" s="91" t="s">
        <v>81</v>
      </c>
      <c r="B55" s="101">
        <v>16951.04</v>
      </c>
      <c r="C55" s="101">
        <v>80100</v>
      </c>
      <c r="D55" s="101">
        <v>32454.65</v>
      </c>
      <c r="E55" s="137">
        <f t="shared" si="2"/>
        <v>191.46111389035715</v>
      </c>
      <c r="F55" s="136">
        <f t="shared" si="3"/>
        <v>40.517665418227217</v>
      </c>
    </row>
    <row r="56" spans="1:6" x14ac:dyDescent="0.25">
      <c r="A56" s="92" t="s">
        <v>82</v>
      </c>
      <c r="B56" s="67">
        <v>16951.04</v>
      </c>
      <c r="C56" s="67">
        <v>80100</v>
      </c>
      <c r="D56" s="67">
        <v>32454.65</v>
      </c>
      <c r="E56" s="137">
        <f t="shared" si="2"/>
        <v>191.46111389035715</v>
      </c>
      <c r="F56" s="136">
        <f t="shared" si="3"/>
        <v>40.517665418227217</v>
      </c>
    </row>
    <row r="57" spans="1:6" x14ac:dyDescent="0.25">
      <c r="A57" s="91" t="s">
        <v>83</v>
      </c>
      <c r="B57" s="101">
        <v>124818.24000000001</v>
      </c>
      <c r="C57" s="101">
        <v>284700</v>
      </c>
      <c r="D57" s="101">
        <v>127256.61</v>
      </c>
      <c r="E57" s="137">
        <f t="shared" si="2"/>
        <v>101.95353659849712</v>
      </c>
      <c r="F57" s="136">
        <f>D57/C57*100</f>
        <v>44.698493150684932</v>
      </c>
    </row>
    <row r="58" spans="1:6" s="87" customFormat="1" x14ac:dyDescent="0.25">
      <c r="A58" s="91" t="s">
        <v>186</v>
      </c>
      <c r="B58" s="101"/>
      <c r="C58" s="101"/>
      <c r="D58" s="101">
        <v>275.45999999999998</v>
      </c>
      <c r="E58" s="137"/>
      <c r="F58" s="136"/>
    </row>
    <row r="59" spans="1:6" x14ac:dyDescent="0.25">
      <c r="A59" s="92" t="s">
        <v>84</v>
      </c>
      <c r="B59" s="101">
        <v>124818.24000000001</v>
      </c>
      <c r="C59" s="101">
        <v>0</v>
      </c>
      <c r="D59" s="101">
        <v>126981.15</v>
      </c>
      <c r="E59" s="137">
        <f>D59/B59*100</f>
        <v>101.73284769918243</v>
      </c>
      <c r="F59" s="136">
        <v>0</v>
      </c>
    </row>
    <row r="60" spans="1:6" x14ac:dyDescent="0.25">
      <c r="A60" s="91" t="s">
        <v>18</v>
      </c>
      <c r="B60" s="101">
        <f>B61+B66+B73+B83+B85</f>
        <v>191999.47</v>
      </c>
      <c r="C60" s="101">
        <v>405660</v>
      </c>
      <c r="D60" s="101">
        <v>208817.79</v>
      </c>
      <c r="E60" s="137">
        <f t="shared" ref="E60:E81" si="4">D60/B60*100</f>
        <v>108.75956584671822</v>
      </c>
      <c r="F60" s="136">
        <f t="shared" si="3"/>
        <v>51.476061233545337</v>
      </c>
    </row>
    <row r="61" spans="1:6" x14ac:dyDescent="0.25">
      <c r="A61" s="91" t="s">
        <v>45</v>
      </c>
      <c r="B61" s="101">
        <f>B62+B63+B64+B65</f>
        <v>25560.48</v>
      </c>
      <c r="C61" s="101">
        <v>67000</v>
      </c>
      <c r="D61" s="101">
        <v>30829.94</v>
      </c>
      <c r="E61" s="137">
        <f t="shared" si="4"/>
        <v>120.61565354015261</v>
      </c>
      <c r="F61" s="136">
        <f t="shared" si="3"/>
        <v>46.01483582089552</v>
      </c>
    </row>
    <row r="62" spans="1:6" x14ac:dyDescent="0.25">
      <c r="A62" s="92" t="s">
        <v>46</v>
      </c>
      <c r="B62" s="67">
        <v>3481.31</v>
      </c>
      <c r="C62" s="103">
        <v>0</v>
      </c>
      <c r="D62" s="67">
        <v>6621.21</v>
      </c>
      <c r="E62" s="137">
        <f t="shared" si="4"/>
        <v>190.19305950920776</v>
      </c>
      <c r="F62" s="136">
        <v>0</v>
      </c>
    </row>
    <row r="63" spans="1:6" s="135" customFormat="1" x14ac:dyDescent="0.25">
      <c r="A63" s="92" t="s">
        <v>72</v>
      </c>
      <c r="B63" s="67">
        <v>18478.169999999998</v>
      </c>
      <c r="C63" s="103">
        <v>0</v>
      </c>
      <c r="D63" s="67">
        <v>20871.3</v>
      </c>
      <c r="E63" s="100">
        <f t="shared" si="4"/>
        <v>112.9511201596262</v>
      </c>
      <c r="F63" s="136">
        <v>0</v>
      </c>
    </row>
    <row r="64" spans="1:6" x14ac:dyDescent="0.25">
      <c r="A64" s="92" t="s">
        <v>47</v>
      </c>
      <c r="B64" s="67">
        <v>500</v>
      </c>
      <c r="C64" s="103"/>
      <c r="D64" s="67">
        <v>30</v>
      </c>
      <c r="E64" s="137">
        <f t="shared" si="4"/>
        <v>6</v>
      </c>
      <c r="F64" s="136">
        <v>0</v>
      </c>
    </row>
    <row r="65" spans="1:6" x14ac:dyDescent="0.25">
      <c r="A65" s="92" t="s">
        <v>48</v>
      </c>
      <c r="B65" s="161">
        <v>3101</v>
      </c>
      <c r="C65" s="103"/>
      <c r="D65" s="161">
        <v>3307.43</v>
      </c>
      <c r="E65" s="137">
        <f t="shared" si="4"/>
        <v>106.6568848758465</v>
      </c>
      <c r="F65" s="136">
        <v>0</v>
      </c>
    </row>
    <row r="66" spans="1:6" x14ac:dyDescent="0.25">
      <c r="A66" s="91" t="s">
        <v>49</v>
      </c>
      <c r="B66" s="101">
        <f>B67+B68+B69+B70+B71+B72</f>
        <v>83673.789999999994</v>
      </c>
      <c r="C66" s="101">
        <v>167060</v>
      </c>
      <c r="D66" s="101">
        <v>91726.53</v>
      </c>
      <c r="E66" s="137">
        <f t="shared" si="4"/>
        <v>109.62396946522921</v>
      </c>
      <c r="F66" s="136">
        <f t="shared" si="3"/>
        <v>54.906339039865912</v>
      </c>
    </row>
    <row r="67" spans="1:6" x14ac:dyDescent="0.25">
      <c r="A67" s="92" t="s">
        <v>50</v>
      </c>
      <c r="B67" s="67">
        <v>9592.01</v>
      </c>
      <c r="C67" s="67"/>
      <c r="D67" s="67">
        <v>10379.49</v>
      </c>
      <c r="E67" s="100">
        <f t="shared" si="4"/>
        <v>108.20974957282155</v>
      </c>
      <c r="F67" s="136">
        <v>0</v>
      </c>
    </row>
    <row r="68" spans="1:6" x14ac:dyDescent="0.25">
      <c r="A68" s="92" t="s">
        <v>73</v>
      </c>
      <c r="B68" s="119">
        <v>38375.14</v>
      </c>
      <c r="C68" s="101"/>
      <c r="D68" s="119">
        <v>33524.980000000003</v>
      </c>
      <c r="E68" s="100">
        <f t="shared" si="4"/>
        <v>87.361192688808444</v>
      </c>
      <c r="F68" s="136">
        <v>0</v>
      </c>
    </row>
    <row r="69" spans="1:6" x14ac:dyDescent="0.25">
      <c r="A69" s="92" t="s">
        <v>51</v>
      </c>
      <c r="B69" s="102">
        <v>32951.910000000003</v>
      </c>
      <c r="C69" s="67"/>
      <c r="D69" s="102">
        <v>40443.269999999997</v>
      </c>
      <c r="E69" s="100">
        <f t="shared" si="4"/>
        <v>122.73422086913928</v>
      </c>
      <c r="F69" s="136">
        <v>0</v>
      </c>
    </row>
    <row r="70" spans="1:6" x14ac:dyDescent="0.25">
      <c r="A70" s="92" t="s">
        <v>52</v>
      </c>
      <c r="B70" s="67">
        <v>995.41</v>
      </c>
      <c r="C70" s="67"/>
      <c r="D70" s="67">
        <v>1060.31</v>
      </c>
      <c r="E70" s="100">
        <f t="shared" si="4"/>
        <v>106.51992646246271</v>
      </c>
      <c r="F70" s="136">
        <v>0</v>
      </c>
    </row>
    <row r="71" spans="1:6" x14ac:dyDescent="0.25">
      <c r="A71" s="92" t="s">
        <v>53</v>
      </c>
      <c r="B71" s="102">
        <v>1299.54</v>
      </c>
      <c r="C71" s="67"/>
      <c r="D71" s="102">
        <v>6318.48</v>
      </c>
      <c r="E71" s="100">
        <f t="shared" si="4"/>
        <v>486.20896624959596</v>
      </c>
      <c r="F71" s="136">
        <v>0</v>
      </c>
    </row>
    <row r="72" spans="1:6" s="87" customFormat="1" x14ac:dyDescent="0.25">
      <c r="A72" s="92" t="s">
        <v>146</v>
      </c>
      <c r="B72" s="102">
        <v>459.78</v>
      </c>
      <c r="C72" s="67">
        <v>0</v>
      </c>
      <c r="D72" s="102">
        <v>0</v>
      </c>
      <c r="E72" s="100">
        <f t="shared" si="4"/>
        <v>0</v>
      </c>
      <c r="F72" s="136">
        <v>0</v>
      </c>
    </row>
    <row r="73" spans="1:6" x14ac:dyDescent="0.25">
      <c r="A73" s="91" t="s">
        <v>54</v>
      </c>
      <c r="B73" s="101">
        <f>B74+B75+B76+B77+B78+B79+B80+B81+B82</f>
        <v>67835.41</v>
      </c>
      <c r="C73" s="101">
        <v>112800</v>
      </c>
      <c r="D73" s="101">
        <v>68949.02</v>
      </c>
      <c r="E73" s="100">
        <f t="shared" si="4"/>
        <v>101.64163524625265</v>
      </c>
      <c r="F73" s="136">
        <f t="shared" si="3"/>
        <v>61.125017730496452</v>
      </c>
    </row>
    <row r="74" spans="1:6" x14ac:dyDescent="0.25">
      <c r="A74" s="92" t="s">
        <v>55</v>
      </c>
      <c r="B74" s="102">
        <v>1002.49</v>
      </c>
      <c r="C74" s="67"/>
      <c r="D74" s="102">
        <v>2116.25</v>
      </c>
      <c r="E74" s="100">
        <f t="shared" si="4"/>
        <v>211.09936258715797</v>
      </c>
      <c r="F74" s="136">
        <v>0</v>
      </c>
    </row>
    <row r="75" spans="1:6" x14ac:dyDescent="0.25">
      <c r="A75" s="92" t="s">
        <v>56</v>
      </c>
      <c r="B75" s="102">
        <v>17747.310000000001</v>
      </c>
      <c r="C75" s="67"/>
      <c r="D75" s="102">
        <v>6324.18</v>
      </c>
      <c r="E75" s="100">
        <f t="shared" si="4"/>
        <v>35.634583494625382</v>
      </c>
      <c r="F75" s="136">
        <v>0</v>
      </c>
    </row>
    <row r="76" spans="1:6" x14ac:dyDescent="0.25">
      <c r="A76" s="92" t="s">
        <v>57</v>
      </c>
      <c r="B76" s="102">
        <v>1686.87</v>
      </c>
      <c r="C76" s="67"/>
      <c r="D76" s="102">
        <v>1536.52</v>
      </c>
      <c r="E76" s="100">
        <f t="shared" si="4"/>
        <v>91.087042866373821</v>
      </c>
      <c r="F76" s="136">
        <v>0</v>
      </c>
    </row>
    <row r="77" spans="1:6" x14ac:dyDescent="0.25">
      <c r="A77" s="92" t="s">
        <v>58</v>
      </c>
      <c r="B77" s="102">
        <v>5421.63</v>
      </c>
      <c r="C77" s="67"/>
      <c r="D77" s="102">
        <v>20430.23</v>
      </c>
      <c r="E77" s="100">
        <f t="shared" si="4"/>
        <v>376.82818635723942</v>
      </c>
      <c r="F77" s="136">
        <v>0</v>
      </c>
    </row>
    <row r="78" spans="1:6" x14ac:dyDescent="0.25">
      <c r="A78" s="92" t="s">
        <v>75</v>
      </c>
      <c r="B78" s="102">
        <v>23911.200000000001</v>
      </c>
      <c r="C78" s="67"/>
      <c r="D78" s="102">
        <v>28495.200000000001</v>
      </c>
      <c r="E78" s="100">
        <f t="shared" si="4"/>
        <v>119.17093245006525</v>
      </c>
      <c r="F78" s="136">
        <v>0</v>
      </c>
    </row>
    <row r="79" spans="1:6" x14ac:dyDescent="0.25">
      <c r="A79" s="92" t="s">
        <v>59</v>
      </c>
      <c r="B79" s="102">
        <v>3024.78</v>
      </c>
      <c r="C79" s="67"/>
      <c r="D79" s="102">
        <v>692.58</v>
      </c>
      <c r="E79" s="100">
        <f t="shared" si="4"/>
        <v>22.896871838613055</v>
      </c>
      <c r="F79" s="136">
        <v>0</v>
      </c>
    </row>
    <row r="80" spans="1:6" x14ac:dyDescent="0.25">
      <c r="A80" s="92" t="s">
        <v>60</v>
      </c>
      <c r="B80" s="102">
        <v>6536.41</v>
      </c>
      <c r="C80" s="67"/>
      <c r="D80" s="102">
        <v>3028.6</v>
      </c>
      <c r="E80" s="100">
        <f t="shared" si="4"/>
        <v>46.334302774764744</v>
      </c>
      <c r="F80" s="136">
        <v>0</v>
      </c>
    </row>
    <row r="81" spans="1:6" x14ac:dyDescent="0.25">
      <c r="A81" s="92" t="s">
        <v>61</v>
      </c>
      <c r="B81" s="102">
        <v>1966.47</v>
      </c>
      <c r="C81" s="67"/>
      <c r="D81" s="102">
        <v>2098.27</v>
      </c>
      <c r="E81" s="100">
        <f t="shared" si="4"/>
        <v>106.70236515176941</v>
      </c>
      <c r="F81" s="136">
        <v>0</v>
      </c>
    </row>
    <row r="82" spans="1:6" x14ac:dyDescent="0.25">
      <c r="A82" s="92" t="s">
        <v>62</v>
      </c>
      <c r="B82" s="102">
        <v>6538.25</v>
      </c>
      <c r="C82" s="67"/>
      <c r="D82" s="102">
        <v>4227.1899999999996</v>
      </c>
      <c r="E82" s="100">
        <f t="shared" ref="E82:E114" si="5">D82/B82*100</f>
        <v>64.653232898711423</v>
      </c>
      <c r="F82" s="136">
        <v>0</v>
      </c>
    </row>
    <row r="83" spans="1:6" x14ac:dyDescent="0.25">
      <c r="A83" s="91" t="s">
        <v>129</v>
      </c>
      <c r="B83" s="106">
        <v>0</v>
      </c>
      <c r="C83" s="101">
        <v>33000</v>
      </c>
      <c r="D83" s="106">
        <v>8695.7999999999993</v>
      </c>
      <c r="E83" s="100">
        <v>0</v>
      </c>
      <c r="F83" s="136">
        <f t="shared" si="3"/>
        <v>26.350909090909084</v>
      </c>
    </row>
    <row r="84" spans="1:6" s="87" customFormat="1" x14ac:dyDescent="0.25">
      <c r="A84" s="92" t="s">
        <v>145</v>
      </c>
      <c r="B84" s="102">
        <v>0</v>
      </c>
      <c r="C84" s="67">
        <v>33000</v>
      </c>
      <c r="D84" s="102">
        <v>8695.7999999999993</v>
      </c>
      <c r="E84" s="100">
        <v>0</v>
      </c>
      <c r="F84" s="136">
        <f t="shared" si="3"/>
        <v>26.350909090909084</v>
      </c>
    </row>
    <row r="85" spans="1:6" x14ac:dyDescent="0.25">
      <c r="A85" s="91" t="s">
        <v>63</v>
      </c>
      <c r="B85" s="101">
        <f>B86+B87+B88+B89+B90+B91</f>
        <v>14929.79</v>
      </c>
      <c r="C85" s="101">
        <v>25800</v>
      </c>
      <c r="D85" s="101">
        <v>8616.5</v>
      </c>
      <c r="E85" s="100">
        <f t="shared" si="5"/>
        <v>57.713470852570595</v>
      </c>
      <c r="F85" s="136">
        <f t="shared" si="3"/>
        <v>33.397286821705421</v>
      </c>
    </row>
    <row r="86" spans="1:6" s="135" customFormat="1" ht="26.25" x14ac:dyDescent="0.25">
      <c r="A86" s="92" t="s">
        <v>163</v>
      </c>
      <c r="B86" s="67">
        <v>1590</v>
      </c>
      <c r="C86" s="67"/>
      <c r="D86" s="67">
        <v>202.45</v>
      </c>
      <c r="E86" s="100">
        <f t="shared" si="5"/>
        <v>12.732704402515724</v>
      </c>
      <c r="F86" s="136">
        <v>0</v>
      </c>
    </row>
    <row r="87" spans="1:6" x14ac:dyDescent="0.25">
      <c r="A87" s="92" t="s">
        <v>64</v>
      </c>
      <c r="B87" s="102">
        <v>1640.51</v>
      </c>
      <c r="C87" s="101"/>
      <c r="D87" s="102">
        <v>833.36</v>
      </c>
      <c r="E87" s="100">
        <f t="shared" si="5"/>
        <v>50.798836947046958</v>
      </c>
      <c r="F87" s="136">
        <v>0</v>
      </c>
    </row>
    <row r="88" spans="1:6" x14ac:dyDescent="0.25">
      <c r="A88" s="92" t="s">
        <v>85</v>
      </c>
      <c r="B88" s="102">
        <v>7892.23</v>
      </c>
      <c r="C88" s="67"/>
      <c r="D88" s="102">
        <v>4099.99</v>
      </c>
      <c r="E88" s="100">
        <f t="shared" si="5"/>
        <v>51.949702428844567</v>
      </c>
      <c r="F88" s="136">
        <v>0</v>
      </c>
    </row>
    <row r="89" spans="1:6" x14ac:dyDescent="0.25">
      <c r="A89" s="92" t="s">
        <v>65</v>
      </c>
      <c r="B89" s="103">
        <v>505</v>
      </c>
      <c r="C89" s="67"/>
      <c r="D89" s="103">
        <v>583</v>
      </c>
      <c r="E89" s="100">
        <f t="shared" si="5"/>
        <v>115.44554455445544</v>
      </c>
      <c r="F89" s="136">
        <v>0</v>
      </c>
    </row>
    <row r="90" spans="1:6" ht="29.45" customHeight="1" x14ac:dyDescent="0.25">
      <c r="A90" s="92" t="s">
        <v>66</v>
      </c>
      <c r="B90" s="67">
        <v>2780.8</v>
      </c>
      <c r="C90" s="67"/>
      <c r="D90" s="67">
        <v>2583.7199999999998</v>
      </c>
      <c r="E90" s="100">
        <f t="shared" si="5"/>
        <v>92.912830840046013</v>
      </c>
      <c r="F90" s="136">
        <v>0</v>
      </c>
    </row>
    <row r="91" spans="1:6" x14ac:dyDescent="0.25">
      <c r="A91" s="92" t="s">
        <v>67</v>
      </c>
      <c r="B91" s="67">
        <v>521.25</v>
      </c>
      <c r="C91" s="67"/>
      <c r="D91" s="67">
        <v>313.98</v>
      </c>
      <c r="E91" s="100">
        <f t="shared" si="5"/>
        <v>60.235971223021586</v>
      </c>
      <c r="F91" s="136">
        <v>0</v>
      </c>
    </row>
    <row r="92" spans="1:6" x14ac:dyDescent="0.25">
      <c r="A92" s="91" t="s">
        <v>19</v>
      </c>
      <c r="B92" s="101">
        <f>B93</f>
        <v>1154.06</v>
      </c>
      <c r="C92" s="101">
        <v>5200</v>
      </c>
      <c r="D92" s="101">
        <v>634.98</v>
      </c>
      <c r="E92" s="100">
        <f t="shared" si="5"/>
        <v>55.02140270003293</v>
      </c>
      <c r="F92" s="136">
        <f t="shared" si="3"/>
        <v>12.211153846153847</v>
      </c>
    </row>
    <row r="93" spans="1:6" x14ac:dyDescent="0.25">
      <c r="A93" s="91" t="s">
        <v>68</v>
      </c>
      <c r="B93" s="101">
        <f>B94+B95</f>
        <v>1154.06</v>
      </c>
      <c r="C93" s="101">
        <v>5200</v>
      </c>
      <c r="D93" s="101">
        <v>634.98</v>
      </c>
      <c r="E93" s="100">
        <f t="shared" si="5"/>
        <v>55.02140270003293</v>
      </c>
      <c r="F93" s="136">
        <f t="shared" si="3"/>
        <v>12.211153846153847</v>
      </c>
    </row>
    <row r="94" spans="1:6" x14ac:dyDescent="0.25">
      <c r="A94" s="92" t="s">
        <v>69</v>
      </c>
      <c r="B94" s="67">
        <v>1136.33</v>
      </c>
      <c r="C94" s="67">
        <v>0</v>
      </c>
      <c r="D94" s="67">
        <v>634.98</v>
      </c>
      <c r="E94" s="100">
        <f t="shared" si="5"/>
        <v>55.879894044863732</v>
      </c>
      <c r="F94" s="136">
        <v>0</v>
      </c>
    </row>
    <row r="95" spans="1:6" x14ac:dyDescent="0.25">
      <c r="A95" s="92" t="s">
        <v>70</v>
      </c>
      <c r="B95" s="67">
        <v>17.73</v>
      </c>
      <c r="C95" s="67">
        <v>0</v>
      </c>
      <c r="D95" s="67">
        <v>0</v>
      </c>
      <c r="E95" s="100">
        <f t="shared" si="5"/>
        <v>0</v>
      </c>
      <c r="F95" s="136">
        <v>0</v>
      </c>
    </row>
    <row r="96" spans="1:6" s="87" customFormat="1" x14ac:dyDescent="0.25">
      <c r="A96" s="91" t="s">
        <v>161</v>
      </c>
      <c r="B96" s="101">
        <v>462604.57</v>
      </c>
      <c r="C96" s="101">
        <v>251000</v>
      </c>
      <c r="D96" s="101">
        <v>1000</v>
      </c>
      <c r="E96" s="100">
        <f t="shared" si="5"/>
        <v>0.21616734136456975</v>
      </c>
      <c r="F96" s="136">
        <f t="shared" si="3"/>
        <v>0.39840637450199201</v>
      </c>
    </row>
    <row r="97" spans="1:6" s="160" customFormat="1" x14ac:dyDescent="0.25">
      <c r="A97" s="91" t="s">
        <v>159</v>
      </c>
      <c r="B97" s="101">
        <v>462604.57</v>
      </c>
      <c r="C97" s="101">
        <v>250000</v>
      </c>
      <c r="D97" s="101">
        <v>0</v>
      </c>
      <c r="E97" s="100">
        <f t="shared" si="5"/>
        <v>0</v>
      </c>
      <c r="F97" s="136">
        <f t="shared" si="3"/>
        <v>0</v>
      </c>
    </row>
    <row r="98" spans="1:6" s="87" customFormat="1" x14ac:dyDescent="0.25">
      <c r="A98" s="92" t="s">
        <v>160</v>
      </c>
      <c r="B98" s="67">
        <v>462604.57</v>
      </c>
      <c r="C98" s="67">
        <v>250000</v>
      </c>
      <c r="D98" s="67">
        <v>0</v>
      </c>
      <c r="E98" s="100">
        <f t="shared" si="5"/>
        <v>0</v>
      </c>
      <c r="F98" s="136">
        <f t="shared" si="3"/>
        <v>0</v>
      </c>
    </row>
    <row r="99" spans="1:6" s="87" customFormat="1" x14ac:dyDescent="0.25">
      <c r="A99" s="92" t="s">
        <v>188</v>
      </c>
      <c r="B99" s="67"/>
      <c r="C99" s="67">
        <v>1000</v>
      </c>
      <c r="D99" s="67">
        <v>1000</v>
      </c>
      <c r="E99" s="100"/>
      <c r="F99" s="136">
        <f t="shared" si="3"/>
        <v>100</v>
      </c>
    </row>
    <row r="100" spans="1:6" s="87" customFormat="1" ht="26.25" x14ac:dyDescent="0.25">
      <c r="A100" s="92" t="s">
        <v>189</v>
      </c>
      <c r="B100" s="67"/>
      <c r="C100" s="67"/>
      <c r="D100" s="67">
        <v>1000</v>
      </c>
      <c r="E100" s="100"/>
      <c r="F100" s="136"/>
    </row>
    <row r="101" spans="1:6" ht="26.25" x14ac:dyDescent="0.25">
      <c r="A101" s="91" t="s">
        <v>21</v>
      </c>
      <c r="B101" s="101">
        <v>0</v>
      </c>
      <c r="C101" s="101">
        <v>6000</v>
      </c>
      <c r="D101" s="101">
        <v>1650</v>
      </c>
      <c r="E101" s="100">
        <v>0</v>
      </c>
      <c r="F101" s="136">
        <f t="shared" si="3"/>
        <v>27.500000000000004</v>
      </c>
    </row>
    <row r="102" spans="1:6" ht="26.25" x14ac:dyDescent="0.25">
      <c r="A102" s="91" t="s">
        <v>103</v>
      </c>
      <c r="B102" s="106">
        <v>0</v>
      </c>
      <c r="C102" s="101">
        <v>6000</v>
      </c>
      <c r="D102" s="104">
        <v>1650</v>
      </c>
      <c r="E102" s="100">
        <v>0</v>
      </c>
      <c r="F102" s="136">
        <f t="shared" si="3"/>
        <v>27.500000000000004</v>
      </c>
    </row>
    <row r="103" spans="1:6" s="87" customFormat="1" x14ac:dyDescent="0.25">
      <c r="A103" s="91" t="s">
        <v>190</v>
      </c>
      <c r="B103" s="106"/>
      <c r="C103" s="101"/>
      <c r="D103" s="104">
        <v>1650</v>
      </c>
      <c r="E103" s="100"/>
      <c r="F103" s="136"/>
    </row>
    <row r="104" spans="1:6" x14ac:dyDescent="0.25">
      <c r="A104" s="61" t="s">
        <v>22</v>
      </c>
      <c r="B104" s="120">
        <v>0</v>
      </c>
      <c r="C104" s="120">
        <v>1000</v>
      </c>
      <c r="D104" s="120">
        <v>851</v>
      </c>
      <c r="E104" s="100">
        <v>0</v>
      </c>
      <c r="F104" s="136">
        <f t="shared" si="3"/>
        <v>85.1</v>
      </c>
    </row>
    <row r="105" spans="1:6" x14ac:dyDescent="0.25">
      <c r="A105" s="91" t="s">
        <v>95</v>
      </c>
      <c r="B105" s="101">
        <v>0</v>
      </c>
      <c r="C105" s="101">
        <v>1000</v>
      </c>
      <c r="D105" s="101">
        <v>851</v>
      </c>
      <c r="E105" s="100">
        <v>0</v>
      </c>
      <c r="F105" s="136">
        <f t="shared" si="3"/>
        <v>85.1</v>
      </c>
    </row>
    <row r="106" spans="1:6" x14ac:dyDescent="0.25">
      <c r="A106" s="92" t="s">
        <v>96</v>
      </c>
      <c r="B106" s="103">
        <v>0</v>
      </c>
      <c r="C106" s="67">
        <v>1000</v>
      </c>
      <c r="D106" s="103">
        <v>851</v>
      </c>
      <c r="E106" s="100">
        <v>0</v>
      </c>
      <c r="F106" s="136">
        <f t="shared" si="3"/>
        <v>85.1</v>
      </c>
    </row>
    <row r="107" spans="1:6" x14ac:dyDescent="0.25">
      <c r="A107" s="91" t="s">
        <v>3</v>
      </c>
      <c r="B107" s="101">
        <v>2406.4499999999998</v>
      </c>
      <c r="C107" s="101">
        <v>16600</v>
      </c>
      <c r="D107" s="101">
        <v>4307.5</v>
      </c>
      <c r="E107" s="100">
        <f t="shared" si="5"/>
        <v>178.99810924806252</v>
      </c>
      <c r="F107" s="136">
        <f t="shared" si="3"/>
        <v>25.94879518072289</v>
      </c>
    </row>
    <row r="108" spans="1:6" ht="17.25" customHeight="1" x14ac:dyDescent="0.25">
      <c r="A108" s="91" t="s">
        <v>126</v>
      </c>
      <c r="B108" s="104">
        <v>0</v>
      </c>
      <c r="C108" s="101">
        <v>4300</v>
      </c>
      <c r="D108" s="104">
        <v>4100</v>
      </c>
      <c r="E108" s="100">
        <v>0</v>
      </c>
      <c r="F108" s="136">
        <f t="shared" si="3"/>
        <v>95.348837209302332</v>
      </c>
    </row>
    <row r="109" spans="1:6" x14ac:dyDescent="0.25">
      <c r="A109" s="91" t="s">
        <v>127</v>
      </c>
      <c r="B109" s="101">
        <v>0</v>
      </c>
      <c r="C109" s="101">
        <v>4300</v>
      </c>
      <c r="D109" s="101">
        <v>4100</v>
      </c>
      <c r="E109" s="100">
        <v>0</v>
      </c>
      <c r="F109" s="136">
        <f t="shared" si="3"/>
        <v>95.348837209302332</v>
      </c>
    </row>
    <row r="110" spans="1:6" s="87" customFormat="1" x14ac:dyDescent="0.25">
      <c r="A110" s="91" t="s">
        <v>191</v>
      </c>
      <c r="B110" s="101"/>
      <c r="C110" s="101"/>
      <c r="D110" s="101">
        <v>4100</v>
      </c>
      <c r="E110" s="100"/>
      <c r="F110" s="136"/>
    </row>
    <row r="111" spans="1:6" x14ac:dyDescent="0.25">
      <c r="A111" s="91" t="s">
        <v>23</v>
      </c>
      <c r="B111" s="106">
        <v>2406.4499999999998</v>
      </c>
      <c r="C111" s="101">
        <v>12300</v>
      </c>
      <c r="D111" s="106">
        <v>207.5</v>
      </c>
      <c r="E111" s="100">
        <f t="shared" si="5"/>
        <v>8.6226599347586692</v>
      </c>
      <c r="F111" s="136">
        <f t="shared" si="3"/>
        <v>1.686991869918699</v>
      </c>
    </row>
    <row r="112" spans="1:6" x14ac:dyDescent="0.25">
      <c r="A112" s="91" t="s">
        <v>86</v>
      </c>
      <c r="B112" s="101">
        <v>2406.4499999999998</v>
      </c>
      <c r="C112" s="101">
        <v>9200</v>
      </c>
      <c r="D112" s="101">
        <v>207.5</v>
      </c>
      <c r="E112" s="100">
        <f t="shared" si="5"/>
        <v>8.6226599347586692</v>
      </c>
      <c r="F112" s="136">
        <f t="shared" si="3"/>
        <v>2.2554347826086958</v>
      </c>
    </row>
    <row r="113" spans="1:6" x14ac:dyDescent="0.25">
      <c r="A113" s="92" t="s">
        <v>87</v>
      </c>
      <c r="B113" s="67">
        <v>0</v>
      </c>
      <c r="C113" s="67">
        <v>0</v>
      </c>
      <c r="D113" s="67">
        <v>207.5</v>
      </c>
      <c r="E113" s="100">
        <v>0</v>
      </c>
      <c r="F113" s="136">
        <v>0</v>
      </c>
    </row>
    <row r="114" spans="1:6" s="87" customFormat="1" x14ac:dyDescent="0.25">
      <c r="A114" s="92" t="s">
        <v>162</v>
      </c>
      <c r="B114" s="102">
        <v>2406.4499999999998</v>
      </c>
      <c r="C114" s="67">
        <v>0</v>
      </c>
      <c r="D114" s="102">
        <v>0</v>
      </c>
      <c r="E114" s="100">
        <f t="shared" si="5"/>
        <v>0</v>
      </c>
      <c r="F114" s="136">
        <v>0</v>
      </c>
    </row>
    <row r="115" spans="1:6" ht="27" thickBot="1" x14ac:dyDescent="0.3">
      <c r="A115" s="91" t="s">
        <v>88</v>
      </c>
      <c r="B115" s="106"/>
      <c r="C115" s="101">
        <v>3100</v>
      </c>
      <c r="D115" s="106"/>
      <c r="E115" s="100">
        <v>0</v>
      </c>
      <c r="F115" s="136">
        <f t="shared" si="3"/>
        <v>0</v>
      </c>
    </row>
    <row r="116" spans="1:6" x14ac:dyDescent="0.25">
      <c r="A116" s="96" t="s">
        <v>4</v>
      </c>
      <c r="B116" s="97">
        <f>B51+B107</f>
        <v>1584574.05</v>
      </c>
      <c r="C116" s="97">
        <f>C107+C51</f>
        <v>2725560</v>
      </c>
      <c r="D116" s="97">
        <f>D51+D107</f>
        <v>1158378.01</v>
      </c>
      <c r="E116" s="138">
        <f>D116/B116*100</f>
        <v>73.103431802382474</v>
      </c>
      <c r="F116" s="139">
        <f t="shared" si="3"/>
        <v>42.500550712514126</v>
      </c>
    </row>
    <row r="117" spans="1:6" x14ac:dyDescent="0.25">
      <c r="A117" s="114" t="s">
        <v>106</v>
      </c>
      <c r="B117" s="115"/>
      <c r="C117" s="115"/>
      <c r="D117" s="115"/>
      <c r="E117" s="138"/>
      <c r="F117" s="139"/>
    </row>
    <row r="118" spans="1:6" x14ac:dyDescent="0.25">
      <c r="A118" s="64" t="s">
        <v>2</v>
      </c>
      <c r="B118" s="51">
        <f>B51</f>
        <v>1582167.6</v>
      </c>
      <c r="C118" s="51">
        <f>C51</f>
        <v>2708960</v>
      </c>
      <c r="D118" s="51">
        <f>D51</f>
        <v>1154070.51</v>
      </c>
      <c r="E118" s="137">
        <f>D118/B118*100</f>
        <v>72.942367799719818</v>
      </c>
      <c r="F118" s="136">
        <f t="shared" si="3"/>
        <v>42.601976773374282</v>
      </c>
    </row>
    <row r="119" spans="1:6" x14ac:dyDescent="0.25">
      <c r="A119" s="64" t="s">
        <v>128</v>
      </c>
      <c r="B119" s="51">
        <f>B107</f>
        <v>2406.4499999999998</v>
      </c>
      <c r="C119" s="51">
        <f>C107</f>
        <v>16600</v>
      </c>
      <c r="D119" s="51">
        <f>D107</f>
        <v>4307.5</v>
      </c>
      <c r="E119" s="137">
        <f>D119/B119*100</f>
        <v>178.99810924806252</v>
      </c>
      <c r="F119" s="136">
        <f t="shared" si="3"/>
        <v>25.94879518072289</v>
      </c>
    </row>
    <row r="120" spans="1:6" ht="15.75" thickBot="1" x14ac:dyDescent="0.3">
      <c r="A120" s="107" t="s">
        <v>102</v>
      </c>
      <c r="B120" s="108">
        <f>B116</f>
        <v>1584574.05</v>
      </c>
      <c r="C120" s="108">
        <f>C118+C119</f>
        <v>2725560</v>
      </c>
      <c r="D120" s="108">
        <f>D116</f>
        <v>1158378.01</v>
      </c>
      <c r="E120" s="138">
        <f>D120/B120*100</f>
        <v>73.103431802382474</v>
      </c>
      <c r="F120" s="139">
        <f t="shared" si="3"/>
        <v>42.500550712514126</v>
      </c>
    </row>
    <row r="121" spans="1:6" ht="15.75" thickBot="1" x14ac:dyDescent="0.3"/>
    <row r="122" spans="1:6" ht="15.75" thickBot="1" x14ac:dyDescent="0.3">
      <c r="A122" s="96" t="s">
        <v>1</v>
      </c>
      <c r="B122" s="177">
        <f>B43</f>
        <v>988926.09</v>
      </c>
      <c r="C122" s="177">
        <f>C43</f>
        <v>2694785.08</v>
      </c>
      <c r="D122" s="177">
        <f>D43</f>
        <v>1348508.1300000001</v>
      </c>
      <c r="E122" s="183">
        <f>D122/B122*100</f>
        <v>136.36086090114179</v>
      </c>
      <c r="F122" s="188">
        <f t="shared" ref="F122:F125" si="6">D122/C122*100</f>
        <v>50.041398106597804</v>
      </c>
    </row>
    <row r="123" spans="1:6" ht="15.75" thickBot="1" x14ac:dyDescent="0.3">
      <c r="A123" s="144" t="s">
        <v>4</v>
      </c>
      <c r="B123" s="178">
        <f>B116</f>
        <v>1584574.05</v>
      </c>
      <c r="C123" s="178">
        <f>C120</f>
        <v>2725560</v>
      </c>
      <c r="D123" s="178">
        <f>D116</f>
        <v>1158378.01</v>
      </c>
      <c r="E123" s="184">
        <f>D123/B123*100</f>
        <v>73.103431802382474</v>
      </c>
      <c r="F123" s="189">
        <f t="shared" si="6"/>
        <v>42.500550712514126</v>
      </c>
    </row>
    <row r="124" spans="1:6" ht="15.75" thickBot="1" x14ac:dyDescent="0.3">
      <c r="A124" s="147" t="s">
        <v>147</v>
      </c>
      <c r="B124" s="179">
        <f>B122-B123</f>
        <v>-595647.96000000008</v>
      </c>
      <c r="C124" s="179">
        <f>C122-C123</f>
        <v>-30774.919999999925</v>
      </c>
      <c r="D124" s="179">
        <f>D122-D123</f>
        <v>190130.12000000011</v>
      </c>
      <c r="E124" s="185">
        <f>D124/B124*100</f>
        <v>-31.919880998165439</v>
      </c>
      <c r="F124" s="190">
        <f t="shared" si="6"/>
        <v>-617.80865717928941</v>
      </c>
    </row>
    <row r="125" spans="1:6" x14ac:dyDescent="0.25">
      <c r="A125" s="146" t="s">
        <v>148</v>
      </c>
      <c r="B125" s="181"/>
      <c r="C125" s="182">
        <f>C124</f>
        <v>-30774.919999999925</v>
      </c>
      <c r="D125" s="181"/>
      <c r="E125" s="186">
        <v>0</v>
      </c>
      <c r="F125" s="191">
        <f t="shared" si="6"/>
        <v>0</v>
      </c>
    </row>
    <row r="126" spans="1:6" ht="15.75" thickBot="1" x14ac:dyDescent="0.3">
      <c r="A126" s="145" t="s">
        <v>136</v>
      </c>
      <c r="B126" s="180">
        <f>B124</f>
        <v>-595647.96000000008</v>
      </c>
      <c r="C126" s="180">
        <v>0</v>
      </c>
      <c r="D126" s="180">
        <f>D124</f>
        <v>190130.12000000011</v>
      </c>
      <c r="E126" s="187">
        <f>D126/B126*100</f>
        <v>-31.919880998165439</v>
      </c>
      <c r="F126" s="192">
        <v>0</v>
      </c>
    </row>
    <row r="127" spans="1:6" x14ac:dyDescent="0.25">
      <c r="E127" s="148"/>
    </row>
    <row r="128" spans="1:6" x14ac:dyDescent="0.25">
      <c r="E128" s="149"/>
    </row>
  </sheetData>
  <mergeCells count="2">
    <mergeCell ref="B4:E4"/>
    <mergeCell ref="B47:E47"/>
  </mergeCells>
  <pageMargins left="0.25" right="0.25" top="0.75" bottom="0.75" header="0.3" footer="0.3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91996-CC39-479F-BA4D-DA11F8A6A7FE}">
  <sheetPr>
    <pageSetUpPr fitToPage="1"/>
  </sheetPr>
  <dimension ref="B2:H45"/>
  <sheetViews>
    <sheetView topLeftCell="A4" zoomScale="106" zoomScaleNormal="106" workbookViewId="0">
      <selection activeCell="B11" sqref="B11"/>
    </sheetView>
  </sheetViews>
  <sheetFormatPr defaultRowHeight="15" x14ac:dyDescent="0.25"/>
  <cols>
    <col min="2" max="2" width="21.28515625" customWidth="1"/>
    <col min="3" max="3" width="50.140625" customWidth="1"/>
    <col min="4" max="4" width="27.5703125" customWidth="1"/>
    <col min="5" max="5" width="23.42578125" customWidth="1"/>
    <col min="6" max="6" width="27.42578125" customWidth="1"/>
    <col min="7" max="7" width="21.5703125" customWidth="1"/>
    <col min="8" max="8" width="19" customWidth="1"/>
  </cols>
  <sheetData>
    <row r="2" spans="2:8" x14ac:dyDescent="0.25">
      <c r="B2" s="18"/>
      <c r="C2" s="18"/>
      <c r="D2" s="18"/>
      <c r="E2" s="19"/>
      <c r="F2" s="20"/>
      <c r="G2" s="18"/>
      <c r="H2" s="18"/>
    </row>
    <row r="3" spans="2:8" x14ac:dyDescent="0.25">
      <c r="B3" s="18"/>
      <c r="C3" s="18"/>
      <c r="D3" s="94" t="s">
        <v>24</v>
      </c>
      <c r="E3" s="94"/>
      <c r="F3" s="20"/>
      <c r="G3" s="18"/>
      <c r="H3" s="18"/>
    </row>
    <row r="4" spans="2:8" ht="15.75" thickBot="1" x14ac:dyDescent="0.3">
      <c r="B4" s="18"/>
      <c r="C4" s="18"/>
      <c r="D4" s="18"/>
      <c r="E4" s="18"/>
      <c r="F4" s="18"/>
      <c r="G4" s="18"/>
      <c r="H4" s="18"/>
    </row>
    <row r="5" spans="2:8" ht="64.900000000000006" customHeight="1" thickBot="1" x14ac:dyDescent="0.3">
      <c r="B5" s="152" t="s">
        <v>25</v>
      </c>
      <c r="C5" s="21" t="s">
        <v>26</v>
      </c>
      <c r="D5" s="22" t="s">
        <v>177</v>
      </c>
      <c r="E5" s="162" t="s">
        <v>178</v>
      </c>
      <c r="F5" s="23" t="s">
        <v>179</v>
      </c>
      <c r="G5" s="24" t="s">
        <v>192</v>
      </c>
      <c r="H5" s="22" t="s">
        <v>193</v>
      </c>
    </row>
    <row r="6" spans="2:8" ht="15.75" thickBot="1" x14ac:dyDescent="0.3">
      <c r="B6" s="153"/>
      <c r="C6" s="25" t="s">
        <v>10</v>
      </c>
      <c r="D6" s="26">
        <v>2</v>
      </c>
      <c r="E6" s="27" t="s">
        <v>8</v>
      </c>
      <c r="F6" s="28" t="s">
        <v>7</v>
      </c>
      <c r="G6" s="29" t="s">
        <v>6</v>
      </c>
      <c r="H6" s="30" t="s">
        <v>5</v>
      </c>
    </row>
    <row r="7" spans="2:8" ht="18" customHeight="1" x14ac:dyDescent="0.25">
      <c r="B7" s="31">
        <v>1</v>
      </c>
      <c r="C7" s="216" t="s">
        <v>181</v>
      </c>
      <c r="D7" s="154"/>
      <c r="E7" s="32"/>
      <c r="F7" s="32"/>
      <c r="G7" s="33"/>
      <c r="H7" s="34"/>
    </row>
    <row r="8" spans="2:8" ht="18" customHeight="1" x14ac:dyDescent="0.25">
      <c r="B8" s="35"/>
      <c r="C8" s="217" t="s">
        <v>27</v>
      </c>
      <c r="D8" s="224">
        <v>6858.1</v>
      </c>
      <c r="E8" s="32">
        <v>43400</v>
      </c>
      <c r="F8" s="209">
        <v>21524.92</v>
      </c>
      <c r="G8" s="33">
        <f>F8/D8*100</f>
        <v>313.86127353056963</v>
      </c>
      <c r="H8" s="34">
        <f>F8/E8*100</f>
        <v>49.596589861751148</v>
      </c>
    </row>
    <row r="9" spans="2:8" ht="18" customHeight="1" x14ac:dyDescent="0.25">
      <c r="B9" s="35"/>
      <c r="C9" s="217" t="s">
        <v>28</v>
      </c>
      <c r="D9" s="224">
        <v>7695.62</v>
      </c>
      <c r="E9" s="32">
        <v>43400</v>
      </c>
      <c r="F9" s="209">
        <v>21556.47</v>
      </c>
      <c r="G9" s="33">
        <f>F9/D9*100</f>
        <v>280.11349312985828</v>
      </c>
      <c r="H9" s="34">
        <f t="shared" ref="H9:H45" si="0">F9/E9*100</f>
        <v>49.669285714285714</v>
      </c>
    </row>
    <row r="10" spans="2:8" ht="19.899999999999999" customHeight="1" thickBot="1" x14ac:dyDescent="0.3">
      <c r="B10" s="35"/>
      <c r="C10" s="218" t="s">
        <v>14</v>
      </c>
      <c r="D10" s="225">
        <f t="shared" ref="D10" si="1">SUM(D8-D9)</f>
        <v>-837.51999999999953</v>
      </c>
      <c r="E10" s="225">
        <v>0</v>
      </c>
      <c r="F10" s="226">
        <f t="shared" ref="F10" si="2">SUM(F8-F9)</f>
        <v>-31.55000000000291</v>
      </c>
      <c r="G10" s="227">
        <f>F10/D10*100</f>
        <v>3.767074219123475</v>
      </c>
      <c r="H10" s="228">
        <v>0</v>
      </c>
    </row>
    <row r="11" spans="2:8" s="87" customFormat="1" ht="36" customHeight="1" x14ac:dyDescent="0.25">
      <c r="B11" s="35">
        <v>5</v>
      </c>
      <c r="C11" s="216" t="s">
        <v>194</v>
      </c>
      <c r="D11" s="221"/>
      <c r="E11" s="221"/>
      <c r="F11" s="222"/>
      <c r="G11" s="223"/>
      <c r="H11" s="194"/>
    </row>
    <row r="12" spans="2:8" s="87" customFormat="1" ht="19.899999999999999" customHeight="1" x14ac:dyDescent="0.25">
      <c r="B12" s="35"/>
      <c r="C12" s="217" t="s">
        <v>27</v>
      </c>
      <c r="D12" s="195">
        <v>904279.99</v>
      </c>
      <c r="E12" s="195">
        <v>2413960</v>
      </c>
      <c r="F12" s="219">
        <v>1253297.27</v>
      </c>
      <c r="G12" s="220">
        <f t="shared" ref="G12:G18" si="3">F12/D12*100</f>
        <v>138.59615206126591</v>
      </c>
      <c r="H12" s="34">
        <f t="shared" si="0"/>
        <v>51.918725662397058</v>
      </c>
    </row>
    <row r="13" spans="2:8" s="87" customFormat="1" ht="19.899999999999999" customHeight="1" x14ac:dyDescent="0.25">
      <c r="B13" s="35"/>
      <c r="C13" s="217" t="s">
        <v>28</v>
      </c>
      <c r="D13" s="195">
        <v>1031428.78</v>
      </c>
      <c r="E13" s="195">
        <v>2414760</v>
      </c>
      <c r="F13" s="219">
        <v>1055563.7</v>
      </c>
      <c r="G13" s="220">
        <f t="shared" si="3"/>
        <v>102.33995021934523</v>
      </c>
      <c r="H13" s="34">
        <f t="shared" si="0"/>
        <v>43.712985969620163</v>
      </c>
    </row>
    <row r="14" spans="2:8" s="87" customFormat="1" ht="18.75" customHeight="1" thickBot="1" x14ac:dyDescent="0.3">
      <c r="B14" s="35"/>
      <c r="C14" s="218" t="s">
        <v>14</v>
      </c>
      <c r="D14" s="225">
        <f>D12-D13</f>
        <v>-127148.79000000004</v>
      </c>
      <c r="E14" s="230">
        <f>E12-E13</f>
        <v>-800</v>
      </c>
      <c r="F14" s="210">
        <f>F12-F13</f>
        <v>197733.57000000007</v>
      </c>
      <c r="G14" s="227">
        <f t="shared" si="3"/>
        <v>-155.51352867770115</v>
      </c>
      <c r="H14" s="231">
        <f t="shared" si="0"/>
        <v>-24716.696250000008</v>
      </c>
    </row>
    <row r="15" spans="2:8" s="87" customFormat="1" ht="18.75" customHeight="1" thickBot="1" x14ac:dyDescent="0.3">
      <c r="B15" s="35"/>
      <c r="C15" s="216" t="s">
        <v>195</v>
      </c>
      <c r="D15" s="221"/>
      <c r="E15" s="229"/>
      <c r="F15" s="211"/>
      <c r="G15" s="223"/>
      <c r="H15" s="231"/>
    </row>
    <row r="16" spans="2:8" s="87" customFormat="1" ht="18.75" customHeight="1" thickBot="1" x14ac:dyDescent="0.3">
      <c r="B16" s="35"/>
      <c r="C16" s="217" t="s">
        <v>27</v>
      </c>
      <c r="D16" s="195">
        <v>9480.4500000000007</v>
      </c>
      <c r="E16" s="195">
        <v>31800</v>
      </c>
      <c r="F16" s="219">
        <v>12376.55</v>
      </c>
      <c r="G16" s="220">
        <f t="shared" si="3"/>
        <v>130.54812798970511</v>
      </c>
      <c r="H16" s="231">
        <f t="shared" si="0"/>
        <v>38.919968553459114</v>
      </c>
    </row>
    <row r="17" spans="2:8" s="87" customFormat="1" ht="19.899999999999999" customHeight="1" thickBot="1" x14ac:dyDescent="0.3">
      <c r="B17" s="35"/>
      <c r="C17" s="217" t="s">
        <v>28</v>
      </c>
      <c r="D17" s="195">
        <v>482968.69</v>
      </c>
      <c r="E17" s="195">
        <v>31800</v>
      </c>
      <c r="F17" s="219">
        <v>12393.3</v>
      </c>
      <c r="G17" s="220">
        <f t="shared" si="3"/>
        <v>2.5660669638853815</v>
      </c>
      <c r="H17" s="231">
        <f t="shared" si="0"/>
        <v>38.972641509433956</v>
      </c>
    </row>
    <row r="18" spans="2:8" s="87" customFormat="1" ht="19.899999999999999" customHeight="1" thickBot="1" x14ac:dyDescent="0.3">
      <c r="B18" s="35"/>
      <c r="C18" s="241" t="s">
        <v>14</v>
      </c>
      <c r="D18" s="225">
        <f>D16-D17</f>
        <v>-473488.24</v>
      </c>
      <c r="E18" s="230">
        <v>0</v>
      </c>
      <c r="F18" s="226">
        <f>F16-F17</f>
        <v>-16.75</v>
      </c>
      <c r="G18" s="227">
        <f t="shared" si="3"/>
        <v>3.5375746607772141E-3</v>
      </c>
      <c r="H18" s="231">
        <v>0</v>
      </c>
    </row>
    <row r="19" spans="2:8" ht="18" customHeight="1" x14ac:dyDescent="0.25">
      <c r="B19" s="31">
        <v>3</v>
      </c>
      <c r="C19" s="240" t="s">
        <v>180</v>
      </c>
      <c r="D19" s="232"/>
      <c r="E19" s="233"/>
      <c r="F19" s="242"/>
      <c r="G19" s="239"/>
      <c r="H19" s="194"/>
    </row>
    <row r="20" spans="2:8" ht="18" customHeight="1" x14ac:dyDescent="0.25">
      <c r="B20" s="35"/>
      <c r="C20" s="217" t="s">
        <v>27</v>
      </c>
      <c r="D20" s="40">
        <v>66498.97</v>
      </c>
      <c r="E20" s="39">
        <v>157525.07999999999</v>
      </c>
      <c r="F20" s="212">
        <v>51959.13</v>
      </c>
      <c r="G20" s="34">
        <f>F20/D20*100</f>
        <v>78.135240290187951</v>
      </c>
      <c r="H20" s="34">
        <f t="shared" si="0"/>
        <v>32.984671393279093</v>
      </c>
    </row>
    <row r="21" spans="2:8" ht="18" customHeight="1" x14ac:dyDescent="0.25">
      <c r="B21" s="35"/>
      <c r="C21" s="217" t="s">
        <v>28</v>
      </c>
      <c r="D21" s="235">
        <v>60672.38</v>
      </c>
      <c r="E21" s="32">
        <v>184000</v>
      </c>
      <c r="F21" s="51">
        <v>56614.28</v>
      </c>
      <c r="G21" s="193">
        <f>F21/D21*100</f>
        <v>93.311454075149186</v>
      </c>
      <c r="H21" s="34">
        <f t="shared" si="0"/>
        <v>30.768630434782608</v>
      </c>
    </row>
    <row r="22" spans="2:8" ht="18" customHeight="1" thickBot="1" x14ac:dyDescent="0.3">
      <c r="B22" s="35"/>
      <c r="C22" s="241" t="s">
        <v>14</v>
      </c>
      <c r="D22" s="236">
        <f t="shared" ref="D22" si="4">SUM(D20-D21)</f>
        <v>5826.5900000000038</v>
      </c>
      <c r="E22" s="225">
        <f t="shared" ref="E22:F22" si="5">SUM(E20-E21)</f>
        <v>-26474.920000000013</v>
      </c>
      <c r="F22" s="237">
        <f t="shared" si="5"/>
        <v>-4655.1500000000015</v>
      </c>
      <c r="G22" s="227">
        <f>F22/D22*100</f>
        <v>-79.894929967613962</v>
      </c>
      <c r="H22" s="238">
        <v>0</v>
      </c>
    </row>
    <row r="23" spans="2:8" ht="27.6" customHeight="1" x14ac:dyDescent="0.25">
      <c r="B23" s="31">
        <v>4</v>
      </c>
      <c r="C23" s="240" t="s">
        <v>29</v>
      </c>
      <c r="D23" s="40"/>
      <c r="E23" s="39"/>
      <c r="F23" s="214"/>
      <c r="G23" s="234"/>
      <c r="H23" s="194"/>
    </row>
    <row r="24" spans="2:8" ht="18" customHeight="1" x14ac:dyDescent="0.25">
      <c r="B24" s="35"/>
      <c r="C24" s="217" t="s">
        <v>27</v>
      </c>
      <c r="D24" s="36">
        <v>258.58</v>
      </c>
      <c r="E24" s="32">
        <v>4000</v>
      </c>
      <c r="F24" s="51">
        <v>0</v>
      </c>
      <c r="G24" s="243">
        <f t="shared" ref="G24:G37" si="6">F24/D24*100</f>
        <v>0</v>
      </c>
      <c r="H24" s="34">
        <f t="shared" si="0"/>
        <v>0</v>
      </c>
    </row>
    <row r="25" spans="2:8" ht="18" customHeight="1" x14ac:dyDescent="0.25">
      <c r="B25" s="35"/>
      <c r="C25" s="217" t="s">
        <v>28</v>
      </c>
      <c r="D25" s="36">
        <v>258.58</v>
      </c>
      <c r="E25" s="32">
        <v>4000</v>
      </c>
      <c r="F25" s="51">
        <v>0</v>
      </c>
      <c r="G25" s="243">
        <f t="shared" si="6"/>
        <v>0</v>
      </c>
      <c r="H25" s="34">
        <f t="shared" si="0"/>
        <v>0</v>
      </c>
    </row>
    <row r="26" spans="2:8" ht="18" customHeight="1" thickBot="1" x14ac:dyDescent="0.3">
      <c r="B26" s="35"/>
      <c r="C26" s="247" t="s">
        <v>14</v>
      </c>
      <c r="D26" s="236">
        <f t="shared" ref="D26" si="7">SUM(D24-D25)</f>
        <v>0</v>
      </c>
      <c r="E26" s="225">
        <f>SUM(E24-E25)</f>
        <v>0</v>
      </c>
      <c r="F26" s="237">
        <f t="shared" ref="F26" si="8">SUM(F24-F25)</f>
        <v>0</v>
      </c>
      <c r="G26" s="227">
        <v>0</v>
      </c>
      <c r="H26" s="238">
        <v>0</v>
      </c>
    </row>
    <row r="27" spans="2:8" x14ac:dyDescent="0.25">
      <c r="B27" s="37">
        <v>5</v>
      </c>
      <c r="C27" s="240" t="s">
        <v>196</v>
      </c>
      <c r="D27" s="244"/>
      <c r="E27" s="245"/>
      <c r="F27" s="246"/>
      <c r="G27" s="234"/>
      <c r="H27" s="194"/>
    </row>
    <row r="28" spans="2:8" ht="18" customHeight="1" x14ac:dyDescent="0.25">
      <c r="B28" s="35"/>
      <c r="C28" s="217" t="s">
        <v>27</v>
      </c>
      <c r="D28" s="41">
        <v>0</v>
      </c>
      <c r="E28" s="38">
        <v>36000</v>
      </c>
      <c r="F28" s="213">
        <v>8155.18</v>
      </c>
      <c r="G28" s="243">
        <v>0</v>
      </c>
      <c r="H28" s="34">
        <f t="shared" si="0"/>
        <v>22.653277777777777</v>
      </c>
    </row>
    <row r="29" spans="2:8" ht="18" customHeight="1" x14ac:dyDescent="0.25">
      <c r="B29" s="35"/>
      <c r="C29" s="217" t="s">
        <v>28</v>
      </c>
      <c r="D29" s="41">
        <v>0</v>
      </c>
      <c r="E29" s="38">
        <v>36000</v>
      </c>
      <c r="F29" s="213">
        <v>8155.18</v>
      </c>
      <c r="G29" s="243">
        <v>0</v>
      </c>
      <c r="H29" s="34">
        <f t="shared" si="0"/>
        <v>22.653277777777777</v>
      </c>
    </row>
    <row r="30" spans="2:8" s="87" customFormat="1" ht="18" customHeight="1" thickBot="1" x14ac:dyDescent="0.3">
      <c r="B30" s="35"/>
      <c r="C30" s="247" t="s">
        <v>14</v>
      </c>
      <c r="D30" s="251">
        <v>0</v>
      </c>
      <c r="E30" s="252">
        <v>0</v>
      </c>
      <c r="F30" s="253">
        <v>0</v>
      </c>
      <c r="G30" s="227">
        <v>0</v>
      </c>
      <c r="H30" s="238">
        <v>0</v>
      </c>
    </row>
    <row r="31" spans="2:8" s="87" customFormat="1" ht="18" customHeight="1" x14ac:dyDescent="0.25">
      <c r="B31" s="35"/>
      <c r="C31" s="248" t="s">
        <v>197</v>
      </c>
      <c r="D31" s="249"/>
      <c r="E31" s="245"/>
      <c r="F31" s="250"/>
      <c r="G31" s="234"/>
      <c r="H31" s="194"/>
    </row>
    <row r="32" spans="2:8" s="87" customFormat="1" ht="18" customHeight="1" x14ac:dyDescent="0.25">
      <c r="B32" s="35"/>
      <c r="C32" s="217" t="s">
        <v>27</v>
      </c>
      <c r="D32" s="41">
        <v>0</v>
      </c>
      <c r="E32" s="38">
        <v>0</v>
      </c>
      <c r="F32" s="213">
        <v>600</v>
      </c>
      <c r="G32" s="243">
        <v>0</v>
      </c>
      <c r="H32" s="34">
        <v>0</v>
      </c>
    </row>
    <row r="33" spans="2:8" s="87" customFormat="1" ht="18" customHeight="1" x14ac:dyDescent="0.25">
      <c r="B33" s="35"/>
      <c r="C33" s="217" t="s">
        <v>28</v>
      </c>
      <c r="D33" s="41">
        <v>0</v>
      </c>
      <c r="E33" s="38">
        <v>0</v>
      </c>
      <c r="F33" s="213">
        <v>0</v>
      </c>
      <c r="G33" s="243">
        <v>0</v>
      </c>
      <c r="H33" s="34">
        <v>0</v>
      </c>
    </row>
    <row r="34" spans="2:8" ht="18" customHeight="1" thickBot="1" x14ac:dyDescent="0.3">
      <c r="B34" s="35"/>
      <c r="C34" s="247" t="s">
        <v>14</v>
      </c>
      <c r="D34" s="251">
        <f>D28-D29</f>
        <v>0</v>
      </c>
      <c r="E34" s="252">
        <v>0</v>
      </c>
      <c r="F34" s="253">
        <v>600</v>
      </c>
      <c r="G34" s="227">
        <v>0</v>
      </c>
      <c r="H34" s="228">
        <v>0</v>
      </c>
    </row>
    <row r="35" spans="2:8" ht="18" customHeight="1" x14ac:dyDescent="0.25">
      <c r="B35" s="31">
        <v>6</v>
      </c>
      <c r="C35" s="240" t="s">
        <v>30</v>
      </c>
      <c r="D35" s="254"/>
      <c r="E35" s="255"/>
      <c r="F35" s="256"/>
      <c r="G35" s="234"/>
      <c r="H35" s="194"/>
    </row>
    <row r="36" spans="2:8" ht="18" customHeight="1" x14ac:dyDescent="0.25">
      <c r="B36" s="35"/>
      <c r="C36" s="217" t="s">
        <v>27</v>
      </c>
      <c r="D36" s="40">
        <v>1550</v>
      </c>
      <c r="E36" s="39">
        <v>6600</v>
      </c>
      <c r="F36" s="214">
        <v>270</v>
      </c>
      <c r="G36" s="52">
        <f t="shared" si="6"/>
        <v>17.419354838709676</v>
      </c>
      <c r="H36" s="34">
        <f t="shared" si="0"/>
        <v>4.0909090909090908</v>
      </c>
    </row>
    <row r="37" spans="2:8" ht="18.600000000000001" customHeight="1" x14ac:dyDescent="0.25">
      <c r="B37" s="35"/>
      <c r="C37" s="217" t="s">
        <v>28</v>
      </c>
      <c r="D37" s="36">
        <v>1550</v>
      </c>
      <c r="E37" s="32">
        <v>6600</v>
      </c>
      <c r="F37" s="51">
        <v>270</v>
      </c>
      <c r="G37" s="33">
        <f t="shared" si="6"/>
        <v>17.419354838709676</v>
      </c>
      <c r="H37" s="34">
        <f t="shared" si="0"/>
        <v>4.0909090909090908</v>
      </c>
    </row>
    <row r="38" spans="2:8" ht="18.600000000000001" customHeight="1" thickBot="1" x14ac:dyDescent="0.3">
      <c r="B38" s="42"/>
      <c r="C38" s="241" t="s">
        <v>14</v>
      </c>
      <c r="D38" s="257">
        <f>SUM(D36-D37)</f>
        <v>0</v>
      </c>
      <c r="E38" s="258">
        <v>0</v>
      </c>
      <c r="F38" s="259">
        <f>SUM(F36-F37)</f>
        <v>0</v>
      </c>
      <c r="G38" s="227">
        <v>0</v>
      </c>
      <c r="H38" s="238">
        <v>0</v>
      </c>
    </row>
    <row r="39" spans="2:8" ht="18" customHeight="1" x14ac:dyDescent="0.25">
      <c r="B39" s="43">
        <v>7</v>
      </c>
      <c r="C39" s="240" t="s">
        <v>31</v>
      </c>
      <c r="D39" s="232"/>
      <c r="E39" s="233"/>
      <c r="F39" s="242"/>
      <c r="G39" s="234"/>
      <c r="H39" s="194"/>
    </row>
    <row r="40" spans="2:8" ht="18" customHeight="1" x14ac:dyDescent="0.25">
      <c r="B40" s="43"/>
      <c r="C40" s="217" t="s">
        <v>27</v>
      </c>
      <c r="D40" s="45">
        <v>0</v>
      </c>
      <c r="E40" s="44">
        <v>1500</v>
      </c>
      <c r="F40" s="215">
        <v>325.08</v>
      </c>
      <c r="G40" s="52">
        <v>0</v>
      </c>
      <c r="H40" s="34">
        <f t="shared" si="0"/>
        <v>21.672000000000001</v>
      </c>
    </row>
    <row r="41" spans="2:8" ht="18" customHeight="1" x14ac:dyDescent="0.25">
      <c r="B41" s="43"/>
      <c r="C41" s="217" t="s">
        <v>28</v>
      </c>
      <c r="D41" s="45">
        <v>0</v>
      </c>
      <c r="E41" s="44">
        <v>5000</v>
      </c>
      <c r="F41" s="215">
        <v>3825.08</v>
      </c>
      <c r="G41" s="52">
        <v>0</v>
      </c>
      <c r="H41" s="34">
        <f t="shared" si="0"/>
        <v>76.501599999999996</v>
      </c>
    </row>
    <row r="42" spans="2:8" ht="18.600000000000001" customHeight="1" thickBot="1" x14ac:dyDescent="0.3">
      <c r="B42" s="43"/>
      <c r="C42" s="247" t="s">
        <v>14</v>
      </c>
      <c r="D42" s="262">
        <v>0</v>
      </c>
      <c r="E42" s="262">
        <f>E40-E41</f>
        <v>-3500</v>
      </c>
      <c r="F42" s="263">
        <f>F40-F41</f>
        <v>-3500</v>
      </c>
      <c r="G42" s="227">
        <v>0</v>
      </c>
      <c r="H42" s="238">
        <v>0</v>
      </c>
    </row>
    <row r="43" spans="2:8" ht="18.600000000000001" customHeight="1" x14ac:dyDescent="0.25">
      <c r="B43" s="46"/>
      <c r="C43" s="157" t="s">
        <v>32</v>
      </c>
      <c r="D43" s="155">
        <f>D8+D12+D16+D20+D24+D28+D36+D40</f>
        <v>988926.08999999985</v>
      </c>
      <c r="E43" s="53">
        <f>E8+E12+E16+E20+E24+E28+E36+E40</f>
        <v>2694785.08</v>
      </c>
      <c r="F43" s="53">
        <f>F8+F12+F16+F20+F24+F28+F32+F36+F40</f>
        <v>1348508.13</v>
      </c>
      <c r="G43" s="260">
        <f>F43/D43*100</f>
        <v>136.36086090114176</v>
      </c>
      <c r="H43" s="261">
        <f t="shared" si="0"/>
        <v>50.041398106597789</v>
      </c>
    </row>
    <row r="44" spans="2:8" ht="18" customHeight="1" x14ac:dyDescent="0.25">
      <c r="B44" s="46"/>
      <c r="C44" s="158" t="s">
        <v>33</v>
      </c>
      <c r="D44" s="156">
        <f>D9+D13+D17+D21+D25+D29+D37+D41</f>
        <v>1584574.05</v>
      </c>
      <c r="E44" s="56">
        <f>E9+E13+E17+E21+E25+E29+E37+E41</f>
        <v>2725560</v>
      </c>
      <c r="F44" s="56">
        <f>F9+F13+F17+F21+F25+F29+F33+F37+F41</f>
        <v>1158378.01</v>
      </c>
      <c r="G44" s="54">
        <f>F44/D44*100</f>
        <v>73.103431802382474</v>
      </c>
      <c r="H44" s="55">
        <f t="shared" si="0"/>
        <v>42.500550712514126</v>
      </c>
    </row>
    <row r="45" spans="2:8" ht="17.45" customHeight="1" x14ac:dyDescent="0.25">
      <c r="B45" s="46"/>
      <c r="C45" s="158" t="s">
        <v>14</v>
      </c>
      <c r="D45" s="156">
        <f>D43-D44</f>
        <v>-595647.9600000002</v>
      </c>
      <c r="E45" s="56">
        <f>E43-E44</f>
        <v>-30774.919999999925</v>
      </c>
      <c r="F45" s="56">
        <f>F43-F44</f>
        <v>190130.11999999988</v>
      </c>
      <c r="G45" s="54">
        <f>F45/D45*100</f>
        <v>-31.919880998165397</v>
      </c>
      <c r="H45" s="55">
        <f t="shared" si="0"/>
        <v>-617.80865717928862</v>
      </c>
    </row>
  </sheetData>
  <pageMargins left="0.25" right="0.25" top="0.75" bottom="0.75" header="0.3" footer="0.3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4230-B1FA-4747-9429-0B328B377A79}">
  <sheetPr>
    <pageSetUpPr fitToPage="1"/>
  </sheetPr>
  <dimension ref="A1:F12"/>
  <sheetViews>
    <sheetView workbookViewId="0">
      <selection sqref="A1:F12"/>
    </sheetView>
  </sheetViews>
  <sheetFormatPr defaultRowHeight="15" x14ac:dyDescent="0.25"/>
  <cols>
    <col min="1" max="1" width="46.42578125" customWidth="1"/>
    <col min="2" max="2" width="33.28515625" customWidth="1"/>
    <col min="3" max="3" width="25.140625" customWidth="1"/>
    <col min="4" max="4" width="33.42578125" customWidth="1"/>
    <col min="5" max="5" width="21.42578125" customWidth="1"/>
    <col min="6" max="6" width="18.85546875" customWidth="1"/>
  </cols>
  <sheetData>
    <row r="1" spans="1:6" ht="49.5" customHeight="1" thickBot="1" x14ac:dyDescent="0.3">
      <c r="A1" s="150" t="s">
        <v>0</v>
      </c>
      <c r="B1" s="150" t="s">
        <v>203</v>
      </c>
      <c r="C1" s="150" t="s">
        <v>178</v>
      </c>
      <c r="D1" s="150" t="s">
        <v>204</v>
      </c>
      <c r="E1" s="150" t="s">
        <v>205</v>
      </c>
      <c r="F1" s="150" t="s">
        <v>206</v>
      </c>
    </row>
    <row r="2" spans="1:6" ht="14.25" customHeight="1" x14ac:dyDescent="0.25">
      <c r="A2" s="151" t="s">
        <v>10</v>
      </c>
      <c r="B2" s="151" t="s">
        <v>9</v>
      </c>
      <c r="C2" s="151" t="s">
        <v>8</v>
      </c>
      <c r="D2" s="151" t="s">
        <v>7</v>
      </c>
      <c r="E2" s="151" t="s">
        <v>6</v>
      </c>
      <c r="F2" s="151" t="s">
        <v>5</v>
      </c>
    </row>
    <row r="3" spans="1:6" ht="20.25" customHeight="1" x14ac:dyDescent="0.25">
      <c r="A3" s="59" t="s">
        <v>15</v>
      </c>
      <c r="B3" s="264">
        <v>1584574.05</v>
      </c>
      <c r="C3" s="264">
        <v>2725560</v>
      </c>
      <c r="D3" s="264">
        <v>1158378.01</v>
      </c>
      <c r="E3" s="273">
        <v>73.099999999999994</v>
      </c>
      <c r="F3" s="265">
        <v>42.5</v>
      </c>
    </row>
    <row r="4" spans="1:6" ht="29.25" customHeight="1" x14ac:dyDescent="0.25">
      <c r="A4" s="266" t="s">
        <v>164</v>
      </c>
      <c r="B4" s="268">
        <v>1584574.05</v>
      </c>
      <c r="C4" s="268">
        <v>2725560</v>
      </c>
      <c r="D4" s="268">
        <v>1158378.01</v>
      </c>
      <c r="E4" s="267">
        <v>73.099999999999994</v>
      </c>
      <c r="F4" s="269">
        <v>42.5</v>
      </c>
    </row>
    <row r="5" spans="1:6" ht="31.5" customHeight="1" x14ac:dyDescent="0.25">
      <c r="A5" s="270" t="s">
        <v>165</v>
      </c>
      <c r="B5" s="271">
        <v>1584574.05</v>
      </c>
      <c r="C5" s="271">
        <v>2725560</v>
      </c>
      <c r="D5" s="271">
        <v>1158378.01</v>
      </c>
      <c r="E5" s="274">
        <v>73.099999999999994</v>
      </c>
      <c r="F5" s="272">
        <v>42.5</v>
      </c>
    </row>
    <row r="6" spans="1:6" ht="36" customHeight="1" x14ac:dyDescent="0.25">
      <c r="A6" s="59" t="s">
        <v>198</v>
      </c>
      <c r="B6" s="264">
        <v>1584574.05</v>
      </c>
      <c r="C6" s="264">
        <v>2725560</v>
      </c>
      <c r="D6" s="264">
        <v>1158378.01</v>
      </c>
      <c r="E6" s="273">
        <v>73.099999999999994</v>
      </c>
      <c r="F6" s="265">
        <v>42.5</v>
      </c>
    </row>
    <row r="7" spans="1:6" x14ac:dyDescent="0.25">
      <c r="A7" s="59" t="s">
        <v>199</v>
      </c>
      <c r="B7" s="264">
        <v>1584574.05</v>
      </c>
      <c r="C7" s="264">
        <v>2725560</v>
      </c>
      <c r="D7" s="264">
        <v>1158378.01</v>
      </c>
      <c r="E7" s="273">
        <v>73.099999999999994</v>
      </c>
      <c r="F7" s="265">
        <v>42.5</v>
      </c>
    </row>
    <row r="8" spans="1:6" ht="27.75" customHeight="1" x14ac:dyDescent="0.25">
      <c r="A8" s="59" t="s">
        <v>200</v>
      </c>
      <c r="B8" s="264">
        <v>1584574.05</v>
      </c>
      <c r="C8" s="264">
        <v>2725560</v>
      </c>
      <c r="D8" s="264">
        <v>1158378.01</v>
      </c>
      <c r="E8" s="273">
        <v>73.099999999999994</v>
      </c>
      <c r="F8" s="265">
        <v>42.5</v>
      </c>
    </row>
    <row r="9" spans="1:6" ht="22.5" customHeight="1" x14ac:dyDescent="0.25">
      <c r="A9" s="59" t="s">
        <v>201</v>
      </c>
      <c r="B9" s="264">
        <v>1025480.2</v>
      </c>
      <c r="C9" s="264">
        <v>2132860</v>
      </c>
      <c r="D9" s="264">
        <v>1039520.98</v>
      </c>
      <c r="E9" s="273">
        <v>101.37</v>
      </c>
      <c r="F9" s="265">
        <v>48.74</v>
      </c>
    </row>
    <row r="10" spans="1:6" ht="23.25" customHeight="1" x14ac:dyDescent="0.25">
      <c r="A10" s="59" t="s">
        <v>16</v>
      </c>
      <c r="B10" s="264">
        <v>1025480.2</v>
      </c>
      <c r="C10" s="264">
        <v>2132860</v>
      </c>
      <c r="D10" s="264">
        <v>1039520.98</v>
      </c>
      <c r="E10" s="273">
        <v>101.37</v>
      </c>
      <c r="F10" s="265">
        <v>48.74</v>
      </c>
    </row>
    <row r="11" spans="1:6" ht="24.75" customHeight="1" x14ac:dyDescent="0.25">
      <c r="A11" s="59" t="s">
        <v>202</v>
      </c>
      <c r="B11" s="264">
        <v>559093.85</v>
      </c>
      <c r="C11" s="264">
        <v>592700</v>
      </c>
      <c r="D11" s="264">
        <v>118857.03</v>
      </c>
      <c r="E11" s="273">
        <v>21.26</v>
      </c>
      <c r="F11" s="265">
        <v>20.05</v>
      </c>
    </row>
    <row r="12" spans="1:6" ht="19.5" customHeight="1" x14ac:dyDescent="0.25">
      <c r="A12" s="59" t="s">
        <v>20</v>
      </c>
      <c r="B12" s="264">
        <v>559093.85</v>
      </c>
      <c r="C12" s="264">
        <v>592700</v>
      </c>
      <c r="D12" s="264">
        <v>118857.03</v>
      </c>
      <c r="E12" s="273">
        <v>21.26</v>
      </c>
      <c r="F12" s="265">
        <v>20.05</v>
      </c>
    </row>
  </sheetData>
  <pageMargins left="0.7" right="0.7" top="0.75" bottom="0.75" header="0.3" footer="0.3"/>
  <pageSetup paperSize="9" scale="7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B4597-674F-4E50-98B2-85F8EB424CD1}">
  <sheetPr>
    <pageSetUpPr fitToPage="1"/>
  </sheetPr>
  <dimension ref="A2:F466"/>
  <sheetViews>
    <sheetView topLeftCell="A453" workbookViewId="0">
      <selection sqref="A1:F466"/>
    </sheetView>
  </sheetViews>
  <sheetFormatPr defaultRowHeight="15" x14ac:dyDescent="0.25"/>
  <cols>
    <col min="1" max="1" width="56.7109375" customWidth="1"/>
    <col min="2" max="2" width="22.7109375" customWidth="1"/>
    <col min="3" max="3" width="22.85546875" customWidth="1"/>
    <col min="4" max="4" width="29.42578125" customWidth="1"/>
    <col min="5" max="5" width="17.42578125" customWidth="1"/>
    <col min="6" max="6" width="16.5703125" customWidth="1"/>
  </cols>
  <sheetData>
    <row r="2" spans="1:6" ht="16.149999999999999" customHeight="1" x14ac:dyDescent="0.25">
      <c r="A2" s="317" t="s">
        <v>104</v>
      </c>
      <c r="B2" s="317"/>
      <c r="C2" s="317"/>
      <c r="D2" s="317"/>
      <c r="E2" s="317"/>
    </row>
    <row r="3" spans="1:6" x14ac:dyDescent="0.25">
      <c r="A3" s="317" t="s">
        <v>230</v>
      </c>
      <c r="B3" s="317"/>
      <c r="C3" s="317"/>
      <c r="D3" s="317"/>
      <c r="E3" s="317"/>
    </row>
    <row r="4" spans="1:6" ht="15.6" customHeight="1" x14ac:dyDescent="0.25">
      <c r="A4" s="318" t="s">
        <v>105</v>
      </c>
      <c r="B4" s="318"/>
      <c r="C4" s="318"/>
      <c r="D4" s="318"/>
      <c r="E4" s="318"/>
    </row>
    <row r="5" spans="1:6" s="87" customFormat="1" ht="15.75" customHeight="1" x14ac:dyDescent="0.25">
      <c r="A5"/>
      <c r="B5"/>
      <c r="C5"/>
      <c r="D5"/>
      <c r="E5"/>
    </row>
    <row r="6" spans="1:6" ht="15.75" thickBot="1" x14ac:dyDescent="0.3"/>
    <row r="7" spans="1:6" ht="40.15" customHeight="1" thickBot="1" x14ac:dyDescent="0.3">
      <c r="A7" s="150" t="s">
        <v>0</v>
      </c>
      <c r="B7" s="150" t="s">
        <v>226</v>
      </c>
      <c r="C7" s="150" t="s">
        <v>227</v>
      </c>
      <c r="D7" s="150" t="s">
        <v>204</v>
      </c>
      <c r="E7" s="150" t="s">
        <v>228</v>
      </c>
      <c r="F7" s="150" t="s">
        <v>229</v>
      </c>
    </row>
    <row r="8" spans="1:6" s="87" customFormat="1" ht="18" customHeight="1" x14ac:dyDescent="0.25">
      <c r="A8" s="151" t="s">
        <v>10</v>
      </c>
      <c r="B8" s="151" t="s">
        <v>9</v>
      </c>
      <c r="C8" s="151" t="s">
        <v>8</v>
      </c>
      <c r="D8" s="151" t="s">
        <v>7</v>
      </c>
      <c r="E8" s="151" t="s">
        <v>6</v>
      </c>
      <c r="F8" s="151" t="s">
        <v>5</v>
      </c>
    </row>
    <row r="9" spans="1:6" ht="15" customHeight="1" x14ac:dyDescent="0.25">
      <c r="A9" s="59" t="s">
        <v>15</v>
      </c>
      <c r="B9" s="264">
        <v>1584574.05</v>
      </c>
      <c r="C9" s="264">
        <v>2725560</v>
      </c>
      <c r="D9" s="264">
        <v>1158378.01</v>
      </c>
      <c r="E9" s="276">
        <f>D9/B9*100</f>
        <v>73.103431802382474</v>
      </c>
      <c r="F9" s="276">
        <f>D9/C9*100</f>
        <v>42.500550712514126</v>
      </c>
    </row>
    <row r="10" spans="1:6" ht="15" customHeight="1" x14ac:dyDescent="0.25">
      <c r="A10" s="109" t="s">
        <v>164</v>
      </c>
      <c r="B10" s="110">
        <v>1584574.05</v>
      </c>
      <c r="C10" s="110">
        <v>2725560</v>
      </c>
      <c r="D10" s="110">
        <v>1158378.01</v>
      </c>
      <c r="E10" s="276">
        <f t="shared" ref="E10:E73" si="0">D10/B10*100</f>
        <v>73.103431802382474</v>
      </c>
      <c r="F10" s="276">
        <f t="shared" ref="F10:F42" si="1">D10/C10*100</f>
        <v>42.500550712514126</v>
      </c>
    </row>
    <row r="11" spans="1:6" ht="15" customHeight="1" x14ac:dyDescent="0.25">
      <c r="A11" s="109" t="s">
        <v>165</v>
      </c>
      <c r="B11" s="110">
        <v>1584574.05</v>
      </c>
      <c r="C11" s="110">
        <v>2725560</v>
      </c>
      <c r="D11" s="110">
        <v>1158378.01</v>
      </c>
      <c r="E11" s="276">
        <f t="shared" si="0"/>
        <v>73.103431802382474</v>
      </c>
      <c r="F11" s="276">
        <f t="shared" si="1"/>
        <v>42.500550712514126</v>
      </c>
    </row>
    <row r="12" spans="1:6" ht="32.25" customHeight="1" x14ac:dyDescent="0.25">
      <c r="A12" s="285" t="s">
        <v>43</v>
      </c>
      <c r="B12" s="290">
        <v>116922.45</v>
      </c>
      <c r="C12" s="290">
        <v>194460</v>
      </c>
      <c r="D12" s="290">
        <v>133933.1</v>
      </c>
      <c r="E12" s="291">
        <f>D12/B12*100</f>
        <v>114.5486602444612</v>
      </c>
      <c r="F12" s="291">
        <f>D12/C12*100</f>
        <v>68.874370050395967</v>
      </c>
    </row>
    <row r="13" spans="1:6" ht="39" customHeight="1" x14ac:dyDescent="0.25">
      <c r="A13" s="286" t="s">
        <v>44</v>
      </c>
      <c r="B13" s="292">
        <v>22551.05</v>
      </c>
      <c r="C13" s="292">
        <v>32460</v>
      </c>
      <c r="D13" s="292">
        <v>25597.71</v>
      </c>
      <c r="E13" s="293">
        <f t="shared" si="0"/>
        <v>113.51005828996877</v>
      </c>
      <c r="F13" s="293">
        <f t="shared" si="1"/>
        <v>78.859242144177443</v>
      </c>
    </row>
    <row r="14" spans="1:6" ht="26.25" customHeight="1" x14ac:dyDescent="0.25">
      <c r="A14" s="306" t="s">
        <v>207</v>
      </c>
      <c r="B14" s="307">
        <v>22551.05</v>
      </c>
      <c r="C14" s="307">
        <v>32460</v>
      </c>
      <c r="D14" s="307">
        <v>25597.71</v>
      </c>
      <c r="E14" s="308">
        <f t="shared" si="0"/>
        <v>113.51005828996877</v>
      </c>
      <c r="F14" s="308">
        <f t="shared" si="1"/>
        <v>78.859242144177443</v>
      </c>
    </row>
    <row r="15" spans="1:6" ht="27" customHeight="1" x14ac:dyDescent="0.25">
      <c r="A15" s="306" t="s">
        <v>208</v>
      </c>
      <c r="B15" s="309">
        <v>0</v>
      </c>
      <c r="C15" s="307">
        <v>32460</v>
      </c>
      <c r="D15" s="307">
        <v>25597.71</v>
      </c>
      <c r="E15" s="308">
        <v>0</v>
      </c>
      <c r="F15" s="308">
        <f t="shared" si="1"/>
        <v>78.859242144177443</v>
      </c>
    </row>
    <row r="16" spans="1:6" ht="15" customHeight="1" x14ac:dyDescent="0.25">
      <c r="A16" s="111" t="s">
        <v>2</v>
      </c>
      <c r="B16" s="112">
        <v>22551.05</v>
      </c>
      <c r="C16" s="112">
        <v>32460</v>
      </c>
      <c r="D16" s="112">
        <v>25597.71</v>
      </c>
      <c r="E16" s="276">
        <f t="shared" si="0"/>
        <v>113.51005828996877</v>
      </c>
      <c r="F16" s="276">
        <f t="shared" si="1"/>
        <v>78.859242144177443</v>
      </c>
    </row>
    <row r="17" spans="1:6" ht="15" customHeight="1" x14ac:dyDescent="0.25">
      <c r="A17" s="111" t="s">
        <v>18</v>
      </c>
      <c r="B17" s="112">
        <v>21784.29</v>
      </c>
      <c r="C17" s="112">
        <v>32260</v>
      </c>
      <c r="D17" s="112">
        <v>25397.71</v>
      </c>
      <c r="E17" s="276">
        <f t="shared" si="0"/>
        <v>116.5872745910011</v>
      </c>
      <c r="F17" s="276">
        <f t="shared" si="1"/>
        <v>78.728177309361442</v>
      </c>
    </row>
    <row r="18" spans="1:6" ht="15" customHeight="1" x14ac:dyDescent="0.25">
      <c r="A18" s="111" t="s">
        <v>45</v>
      </c>
      <c r="B18" s="112">
        <v>3000</v>
      </c>
      <c r="C18" s="112">
        <v>3000</v>
      </c>
      <c r="D18" s="112">
        <v>2999.9</v>
      </c>
      <c r="E18" s="276">
        <f t="shared" si="0"/>
        <v>99.99666666666667</v>
      </c>
      <c r="F18" s="276">
        <f t="shared" si="1"/>
        <v>99.99666666666667</v>
      </c>
    </row>
    <row r="19" spans="1:6" x14ac:dyDescent="0.25">
      <c r="A19" s="109" t="s">
        <v>46</v>
      </c>
      <c r="B19" s="110">
        <v>1376.31</v>
      </c>
      <c r="C19" s="109"/>
      <c r="D19" s="110">
        <v>1439.97</v>
      </c>
      <c r="E19" s="276">
        <f t="shared" si="0"/>
        <v>104.62541142620485</v>
      </c>
      <c r="F19" s="276">
        <v>0</v>
      </c>
    </row>
    <row r="20" spans="1:6" x14ac:dyDescent="0.25">
      <c r="A20" s="59" t="s">
        <v>47</v>
      </c>
      <c r="B20" s="273">
        <v>221.19</v>
      </c>
      <c r="C20" s="59"/>
      <c r="D20" s="59"/>
      <c r="E20" s="276">
        <f t="shared" si="0"/>
        <v>0</v>
      </c>
      <c r="F20" s="276">
        <v>0</v>
      </c>
    </row>
    <row r="21" spans="1:6" x14ac:dyDescent="0.25">
      <c r="A21" s="59" t="s">
        <v>48</v>
      </c>
      <c r="B21" s="264">
        <v>1402.5</v>
      </c>
      <c r="C21" s="59"/>
      <c r="D21" s="264">
        <v>1559.93</v>
      </c>
      <c r="E21" s="276">
        <f t="shared" si="0"/>
        <v>111.22495543672015</v>
      </c>
      <c r="F21" s="276">
        <v>0</v>
      </c>
    </row>
    <row r="22" spans="1:6" x14ac:dyDescent="0.25">
      <c r="A22" s="287" t="s">
        <v>49</v>
      </c>
      <c r="B22" s="288">
        <v>7385.9</v>
      </c>
      <c r="C22" s="288">
        <v>9260</v>
      </c>
      <c r="D22" s="288">
        <v>7843.75</v>
      </c>
      <c r="E22" s="294">
        <f t="shared" si="0"/>
        <v>106.19897372019661</v>
      </c>
      <c r="F22" s="294">
        <f t="shared" si="1"/>
        <v>84.70572354211663</v>
      </c>
    </row>
    <row r="23" spans="1:6" x14ac:dyDescent="0.25">
      <c r="A23" s="59" t="s">
        <v>50</v>
      </c>
      <c r="B23" s="264">
        <v>5564.27</v>
      </c>
      <c r="C23" s="59"/>
      <c r="D23" s="264">
        <v>6700.31</v>
      </c>
      <c r="E23" s="276">
        <f t="shared" si="0"/>
        <v>120.41669437320618</v>
      </c>
      <c r="F23" s="276">
        <v>0</v>
      </c>
    </row>
    <row r="24" spans="1:6" x14ac:dyDescent="0.25">
      <c r="A24" s="59" t="s">
        <v>73</v>
      </c>
      <c r="B24" s="273">
        <v>195.48</v>
      </c>
      <c r="C24" s="59"/>
      <c r="D24" s="59"/>
      <c r="E24" s="276">
        <f t="shared" si="0"/>
        <v>0</v>
      </c>
      <c r="F24" s="276">
        <v>0</v>
      </c>
    </row>
    <row r="25" spans="1:6" x14ac:dyDescent="0.25">
      <c r="A25" s="59" t="s">
        <v>52</v>
      </c>
      <c r="B25" s="273">
        <v>558.76</v>
      </c>
      <c r="C25" s="59"/>
      <c r="D25" s="264">
        <v>1060.31</v>
      </c>
      <c r="E25" s="276">
        <f t="shared" si="0"/>
        <v>189.76125706922471</v>
      </c>
      <c r="F25" s="276">
        <v>0</v>
      </c>
    </row>
    <row r="26" spans="1:6" x14ac:dyDescent="0.25">
      <c r="A26" s="59" t="s">
        <v>53</v>
      </c>
      <c r="B26" s="273">
        <v>607.61</v>
      </c>
      <c r="C26" s="59"/>
      <c r="D26" s="273">
        <v>83.13</v>
      </c>
      <c r="E26" s="276">
        <f t="shared" si="0"/>
        <v>13.681473313474102</v>
      </c>
      <c r="F26" s="276">
        <v>0</v>
      </c>
    </row>
    <row r="27" spans="1:6" x14ac:dyDescent="0.25">
      <c r="A27" s="59" t="s">
        <v>74</v>
      </c>
      <c r="B27" s="273">
        <v>459.78</v>
      </c>
      <c r="C27" s="59"/>
      <c r="D27" s="59"/>
      <c r="E27" s="276">
        <f t="shared" si="0"/>
        <v>0</v>
      </c>
      <c r="F27" s="276">
        <v>0</v>
      </c>
    </row>
    <row r="28" spans="1:6" s="135" customFormat="1" x14ac:dyDescent="0.25">
      <c r="A28" s="287" t="s">
        <v>54</v>
      </c>
      <c r="B28" s="288">
        <v>9859.39</v>
      </c>
      <c r="C28" s="288">
        <v>16000</v>
      </c>
      <c r="D28" s="288">
        <v>13892.26</v>
      </c>
      <c r="E28" s="294">
        <f t="shared" si="0"/>
        <v>140.90384902108551</v>
      </c>
      <c r="F28" s="294">
        <f t="shared" si="1"/>
        <v>86.826625000000007</v>
      </c>
    </row>
    <row r="29" spans="1:6" s="160" customFormat="1" x14ac:dyDescent="0.25">
      <c r="A29" s="59" t="s">
        <v>55</v>
      </c>
      <c r="B29" s="264">
        <v>1002.49</v>
      </c>
      <c r="C29" s="59"/>
      <c r="D29" s="264">
        <v>1808.6</v>
      </c>
      <c r="E29" s="276">
        <f t="shared" si="0"/>
        <v>180.4107771648595</v>
      </c>
      <c r="F29" s="276">
        <v>0</v>
      </c>
    </row>
    <row r="30" spans="1:6" x14ac:dyDescent="0.25">
      <c r="A30" s="59" t="s">
        <v>56</v>
      </c>
      <c r="B30" s="273">
        <v>785.82</v>
      </c>
      <c r="C30" s="59"/>
      <c r="D30" s="264">
        <v>1172.95</v>
      </c>
      <c r="E30" s="276">
        <f t="shared" si="0"/>
        <v>149.26446259957751</v>
      </c>
      <c r="F30" s="276">
        <v>0</v>
      </c>
    </row>
    <row r="31" spans="1:6" x14ac:dyDescent="0.25">
      <c r="A31" s="59" t="s">
        <v>57</v>
      </c>
      <c r="B31" s="273">
        <v>218.75</v>
      </c>
      <c r="C31" s="59"/>
      <c r="D31" s="273">
        <v>18</v>
      </c>
      <c r="E31" s="276">
        <f t="shared" si="0"/>
        <v>8.2285714285714278</v>
      </c>
      <c r="F31" s="276">
        <v>0</v>
      </c>
    </row>
    <row r="32" spans="1:6" x14ac:dyDescent="0.25">
      <c r="A32" s="59" t="s">
        <v>58</v>
      </c>
      <c r="B32" s="264">
        <v>5347.38</v>
      </c>
      <c r="C32" s="59"/>
      <c r="D32" s="264">
        <v>8179.26</v>
      </c>
      <c r="E32" s="276">
        <f t="shared" si="0"/>
        <v>152.95827115334987</v>
      </c>
      <c r="F32" s="276">
        <v>0</v>
      </c>
    </row>
    <row r="33" spans="1:6" x14ac:dyDescent="0.25">
      <c r="A33" s="59" t="s">
        <v>60</v>
      </c>
      <c r="B33" s="273">
        <v>398.28</v>
      </c>
      <c r="C33" s="59"/>
      <c r="D33" s="273">
        <v>725.87</v>
      </c>
      <c r="E33" s="276">
        <f t="shared" si="0"/>
        <v>182.25118007431959</v>
      </c>
      <c r="F33" s="276">
        <v>0</v>
      </c>
    </row>
    <row r="34" spans="1:6" x14ac:dyDescent="0.25">
      <c r="A34" s="59" t="s">
        <v>61</v>
      </c>
      <c r="B34" s="264">
        <v>1504.47</v>
      </c>
      <c r="C34" s="59"/>
      <c r="D34" s="264">
        <v>1582.27</v>
      </c>
      <c r="E34" s="276">
        <f t="shared" si="0"/>
        <v>105.17125632282465</v>
      </c>
      <c r="F34" s="276">
        <v>0</v>
      </c>
    </row>
    <row r="35" spans="1:6" x14ac:dyDescent="0.25">
      <c r="A35" s="59" t="s">
        <v>62</v>
      </c>
      <c r="B35" s="273">
        <v>602.20000000000005</v>
      </c>
      <c r="C35" s="59"/>
      <c r="D35" s="273">
        <v>405.31</v>
      </c>
      <c r="E35" s="276">
        <f t="shared" si="0"/>
        <v>67.304882098970438</v>
      </c>
      <c r="F35" s="276">
        <v>0</v>
      </c>
    </row>
    <row r="36" spans="1:6" s="135" customFormat="1" x14ac:dyDescent="0.25">
      <c r="A36" s="287" t="s">
        <v>63</v>
      </c>
      <c r="B36" s="288">
        <v>1539</v>
      </c>
      <c r="C36" s="288">
        <v>4000</v>
      </c>
      <c r="D36" s="289">
        <v>661.8</v>
      </c>
      <c r="E36" s="294">
        <f t="shared" si="0"/>
        <v>43.001949317738784</v>
      </c>
      <c r="F36" s="294">
        <f t="shared" si="1"/>
        <v>16.544999999999998</v>
      </c>
    </row>
    <row r="37" spans="1:6" s="160" customFormat="1" x14ac:dyDescent="0.25">
      <c r="A37" s="59" t="s">
        <v>64</v>
      </c>
      <c r="B37" s="273">
        <v>859.45</v>
      </c>
      <c r="C37" s="59"/>
      <c r="D37" s="273">
        <v>280.08</v>
      </c>
      <c r="E37" s="276">
        <f t="shared" si="0"/>
        <v>32.588283204374882</v>
      </c>
      <c r="F37" s="276">
        <v>0</v>
      </c>
    </row>
    <row r="38" spans="1:6" x14ac:dyDescent="0.25">
      <c r="A38" s="59" t="s">
        <v>65</v>
      </c>
      <c r="B38" s="273">
        <v>190</v>
      </c>
      <c r="C38" s="59"/>
      <c r="D38" s="273">
        <v>228</v>
      </c>
      <c r="E38" s="276">
        <f t="shared" si="0"/>
        <v>120</v>
      </c>
      <c r="F38" s="276">
        <v>0</v>
      </c>
    </row>
    <row r="39" spans="1:6" x14ac:dyDescent="0.25">
      <c r="A39" s="59" t="s">
        <v>66</v>
      </c>
      <c r="B39" s="273">
        <v>99.55</v>
      </c>
      <c r="C39" s="59"/>
      <c r="D39" s="273">
        <v>63.72</v>
      </c>
      <c r="E39" s="276">
        <f t="shared" si="0"/>
        <v>64.008036162732296</v>
      </c>
      <c r="F39" s="276">
        <v>0</v>
      </c>
    </row>
    <row r="40" spans="1:6" x14ac:dyDescent="0.25">
      <c r="A40" s="59" t="s">
        <v>67</v>
      </c>
      <c r="B40" s="273">
        <v>390</v>
      </c>
      <c r="C40" s="59"/>
      <c r="D40" s="273">
        <v>90</v>
      </c>
      <c r="E40" s="276">
        <f t="shared" si="0"/>
        <v>23.076923076923077</v>
      </c>
      <c r="F40" s="276">
        <v>0</v>
      </c>
    </row>
    <row r="41" spans="1:6" x14ac:dyDescent="0.25">
      <c r="A41" s="111" t="s">
        <v>19</v>
      </c>
      <c r="B41" s="113">
        <v>766.76</v>
      </c>
      <c r="C41" s="113">
        <v>200</v>
      </c>
      <c r="D41" s="113">
        <v>200</v>
      </c>
      <c r="E41" s="276">
        <f t="shared" si="0"/>
        <v>26.083781104908965</v>
      </c>
      <c r="F41" s="276">
        <f t="shared" si="1"/>
        <v>100</v>
      </c>
    </row>
    <row r="42" spans="1:6" s="135" customFormat="1" x14ac:dyDescent="0.25">
      <c r="A42" s="287" t="s">
        <v>68</v>
      </c>
      <c r="B42" s="289">
        <v>766.76</v>
      </c>
      <c r="C42" s="289">
        <v>200</v>
      </c>
      <c r="D42" s="289">
        <v>200</v>
      </c>
      <c r="E42" s="294">
        <f t="shared" si="0"/>
        <v>26.083781104908965</v>
      </c>
      <c r="F42" s="294">
        <f t="shared" si="1"/>
        <v>100</v>
      </c>
    </row>
    <row r="43" spans="1:6" x14ac:dyDescent="0.25">
      <c r="A43" s="59" t="s">
        <v>69</v>
      </c>
      <c r="B43" s="273">
        <v>749.03</v>
      </c>
      <c r="C43" s="59"/>
      <c r="D43" s="273">
        <v>200</v>
      </c>
      <c r="E43" s="276">
        <f t="shared" si="0"/>
        <v>26.701200218949843</v>
      </c>
      <c r="F43" s="276">
        <v>0</v>
      </c>
    </row>
    <row r="44" spans="1:6" s="160" customFormat="1" x14ac:dyDescent="0.25">
      <c r="A44" s="59" t="s">
        <v>70</v>
      </c>
      <c r="B44" s="273">
        <v>17.73</v>
      </c>
      <c r="C44" s="59"/>
      <c r="D44" s="59"/>
      <c r="E44" s="276">
        <f t="shared" si="0"/>
        <v>0</v>
      </c>
      <c r="F44" s="276">
        <v>0</v>
      </c>
    </row>
    <row r="45" spans="1:6" x14ac:dyDescent="0.25">
      <c r="A45" s="111" t="s">
        <v>2</v>
      </c>
      <c r="B45" s="112">
        <v>22551.05</v>
      </c>
      <c r="C45" s="111"/>
      <c r="D45" s="111"/>
      <c r="E45" s="276">
        <f t="shared" si="0"/>
        <v>0</v>
      </c>
      <c r="F45" s="276">
        <v>0</v>
      </c>
    </row>
    <row r="46" spans="1:6" s="135" customFormat="1" x14ac:dyDescent="0.25">
      <c r="A46" s="111" t="s">
        <v>18</v>
      </c>
      <c r="B46" s="112">
        <v>21784.29</v>
      </c>
      <c r="C46" s="111"/>
      <c r="D46" s="111"/>
      <c r="E46" s="276">
        <f t="shared" si="0"/>
        <v>0</v>
      </c>
      <c r="F46" s="276">
        <v>0</v>
      </c>
    </row>
    <row r="47" spans="1:6" s="160" customFormat="1" ht="20.25" customHeight="1" x14ac:dyDescent="0.25">
      <c r="A47" s="287" t="s">
        <v>45</v>
      </c>
      <c r="B47" s="288">
        <v>3000</v>
      </c>
      <c r="C47" s="287"/>
      <c r="D47" s="287"/>
      <c r="E47" s="294">
        <f t="shared" si="0"/>
        <v>0</v>
      </c>
      <c r="F47" s="294">
        <v>0</v>
      </c>
    </row>
    <row r="48" spans="1:6" s="164" customFormat="1" x14ac:dyDescent="0.25">
      <c r="A48" s="59" t="s">
        <v>46</v>
      </c>
      <c r="B48" s="264">
        <v>1376.31</v>
      </c>
      <c r="C48" s="59"/>
      <c r="D48" s="59"/>
      <c r="E48" s="276">
        <f t="shared" si="0"/>
        <v>0</v>
      </c>
      <c r="F48" s="276">
        <v>0</v>
      </c>
    </row>
    <row r="49" spans="1:6" s="165" customFormat="1" x14ac:dyDescent="0.25">
      <c r="A49" s="59" t="s">
        <v>47</v>
      </c>
      <c r="B49" s="273">
        <v>221.19</v>
      </c>
      <c r="C49" s="59"/>
      <c r="D49" s="59"/>
      <c r="E49" s="276">
        <f t="shared" si="0"/>
        <v>0</v>
      </c>
      <c r="F49" s="276">
        <v>0</v>
      </c>
    </row>
    <row r="50" spans="1:6" x14ac:dyDescent="0.25">
      <c r="A50" s="59" t="s">
        <v>48</v>
      </c>
      <c r="B50" s="264">
        <v>1402.5</v>
      </c>
      <c r="C50" s="59"/>
      <c r="D50" s="59"/>
      <c r="E50" s="276">
        <f t="shared" si="0"/>
        <v>0</v>
      </c>
      <c r="F50" s="276">
        <v>0</v>
      </c>
    </row>
    <row r="51" spans="1:6" x14ac:dyDescent="0.25">
      <c r="A51" s="287" t="s">
        <v>49</v>
      </c>
      <c r="B51" s="288">
        <v>7385.9</v>
      </c>
      <c r="C51" s="287"/>
      <c r="D51" s="287"/>
      <c r="E51" s="294">
        <f t="shared" si="0"/>
        <v>0</v>
      </c>
      <c r="F51" s="294">
        <v>0</v>
      </c>
    </row>
    <row r="52" spans="1:6" x14ac:dyDescent="0.25">
      <c r="A52" s="59" t="s">
        <v>50</v>
      </c>
      <c r="B52" s="264">
        <v>5564.27</v>
      </c>
      <c r="C52" s="59"/>
      <c r="D52" s="59"/>
      <c r="E52" s="276">
        <f t="shared" si="0"/>
        <v>0</v>
      </c>
      <c r="F52" s="276">
        <v>0</v>
      </c>
    </row>
    <row r="53" spans="1:6" s="135" customFormat="1" x14ac:dyDescent="0.25">
      <c r="A53" s="59" t="s">
        <v>73</v>
      </c>
      <c r="B53" s="273">
        <v>195.48</v>
      </c>
      <c r="C53" s="59"/>
      <c r="D53" s="59"/>
      <c r="E53" s="276">
        <f t="shared" si="0"/>
        <v>0</v>
      </c>
      <c r="F53" s="276">
        <v>0</v>
      </c>
    </row>
    <row r="54" spans="1:6" s="160" customFormat="1" x14ac:dyDescent="0.25">
      <c r="A54" s="59" t="s">
        <v>52</v>
      </c>
      <c r="B54" s="273">
        <v>558.76</v>
      </c>
      <c r="C54" s="59"/>
      <c r="D54" s="59"/>
      <c r="E54" s="276">
        <f t="shared" si="0"/>
        <v>0</v>
      </c>
      <c r="F54" s="276">
        <v>0</v>
      </c>
    </row>
    <row r="55" spans="1:6" x14ac:dyDescent="0.25">
      <c r="A55" s="59" t="s">
        <v>53</v>
      </c>
      <c r="B55" s="273">
        <v>607.61</v>
      </c>
      <c r="C55" s="59"/>
      <c r="D55" s="59"/>
      <c r="E55" s="276">
        <f t="shared" si="0"/>
        <v>0</v>
      </c>
      <c r="F55" s="276">
        <v>0</v>
      </c>
    </row>
    <row r="56" spans="1:6" x14ac:dyDescent="0.25">
      <c r="A56" s="59" t="s">
        <v>74</v>
      </c>
      <c r="B56" s="273">
        <v>459.78</v>
      </c>
      <c r="C56" s="59"/>
      <c r="D56" s="59"/>
      <c r="E56" s="276">
        <f t="shared" si="0"/>
        <v>0</v>
      </c>
      <c r="F56" s="276">
        <v>0</v>
      </c>
    </row>
    <row r="57" spans="1:6" s="135" customFormat="1" x14ac:dyDescent="0.25">
      <c r="A57" s="287" t="s">
        <v>54</v>
      </c>
      <c r="B57" s="288">
        <v>9859.39</v>
      </c>
      <c r="C57" s="287"/>
      <c r="D57" s="287"/>
      <c r="E57" s="294">
        <f t="shared" si="0"/>
        <v>0</v>
      </c>
      <c r="F57" s="294">
        <v>0</v>
      </c>
    </row>
    <row r="58" spans="1:6" s="160" customFormat="1" x14ac:dyDescent="0.25">
      <c r="A58" s="59" t="s">
        <v>55</v>
      </c>
      <c r="B58" s="264">
        <v>1002.49</v>
      </c>
      <c r="C58" s="59"/>
      <c r="D58" s="59"/>
      <c r="E58" s="276">
        <f t="shared" si="0"/>
        <v>0</v>
      </c>
      <c r="F58" s="276">
        <v>0</v>
      </c>
    </row>
    <row r="59" spans="1:6" x14ac:dyDescent="0.25">
      <c r="A59" s="59" t="s">
        <v>56</v>
      </c>
      <c r="B59" s="273">
        <v>785.82</v>
      </c>
      <c r="C59" s="59"/>
      <c r="D59" s="59"/>
      <c r="E59" s="276">
        <f t="shared" si="0"/>
        <v>0</v>
      </c>
      <c r="F59" s="276">
        <v>0</v>
      </c>
    </row>
    <row r="60" spans="1:6" x14ac:dyDescent="0.25">
      <c r="A60" s="59" t="s">
        <v>57</v>
      </c>
      <c r="B60" s="273">
        <v>218.75</v>
      </c>
      <c r="C60" s="59"/>
      <c r="D60" s="59"/>
      <c r="E60" s="276">
        <f t="shared" si="0"/>
        <v>0</v>
      </c>
      <c r="F60" s="276">
        <v>0</v>
      </c>
    </row>
    <row r="61" spans="1:6" x14ac:dyDescent="0.25">
      <c r="A61" s="59" t="s">
        <v>58</v>
      </c>
      <c r="B61" s="264">
        <v>5347.38</v>
      </c>
      <c r="C61" s="59"/>
      <c r="D61" s="59"/>
      <c r="E61" s="276">
        <f t="shared" si="0"/>
        <v>0</v>
      </c>
      <c r="F61" s="276">
        <v>0</v>
      </c>
    </row>
    <row r="62" spans="1:6" x14ac:dyDescent="0.25">
      <c r="A62" s="59" t="s">
        <v>60</v>
      </c>
      <c r="B62" s="273">
        <v>398.28</v>
      </c>
      <c r="C62" s="59"/>
      <c r="D62" s="59"/>
      <c r="E62" s="276">
        <f t="shared" si="0"/>
        <v>0</v>
      </c>
      <c r="F62" s="276">
        <v>0</v>
      </c>
    </row>
    <row r="63" spans="1:6" x14ac:dyDescent="0.25">
      <c r="A63" s="59" t="s">
        <v>61</v>
      </c>
      <c r="B63" s="264">
        <v>1504.47</v>
      </c>
      <c r="C63" s="59"/>
      <c r="D63" s="59"/>
      <c r="E63" s="276">
        <f t="shared" si="0"/>
        <v>0</v>
      </c>
      <c r="F63" s="276">
        <v>0</v>
      </c>
    </row>
    <row r="64" spans="1:6" s="166" customFormat="1" x14ac:dyDescent="0.25">
      <c r="A64" s="59" t="s">
        <v>62</v>
      </c>
      <c r="B64" s="273">
        <v>602.20000000000005</v>
      </c>
      <c r="C64" s="59"/>
      <c r="D64" s="59"/>
      <c r="E64" s="276">
        <f t="shared" si="0"/>
        <v>0</v>
      </c>
      <c r="F64" s="276">
        <v>0</v>
      </c>
    </row>
    <row r="65" spans="1:6" s="160" customFormat="1" ht="17.25" customHeight="1" x14ac:dyDescent="0.25">
      <c r="A65" s="287" t="s">
        <v>63</v>
      </c>
      <c r="B65" s="288">
        <v>1539</v>
      </c>
      <c r="C65" s="287"/>
      <c r="D65" s="287"/>
      <c r="E65" s="294">
        <f t="shared" si="0"/>
        <v>0</v>
      </c>
      <c r="F65" s="294">
        <v>0</v>
      </c>
    </row>
    <row r="66" spans="1:6" s="164" customFormat="1" x14ac:dyDescent="0.25">
      <c r="A66" s="59" t="s">
        <v>64</v>
      </c>
      <c r="B66" s="273">
        <v>859.45</v>
      </c>
      <c r="C66" s="59"/>
      <c r="D66" s="59"/>
      <c r="E66" s="276">
        <f t="shared" si="0"/>
        <v>0</v>
      </c>
      <c r="F66" s="276">
        <v>0</v>
      </c>
    </row>
    <row r="67" spans="1:6" s="169" customFormat="1" x14ac:dyDescent="0.25">
      <c r="A67" s="59" t="s">
        <v>65</v>
      </c>
      <c r="B67" s="273">
        <v>190</v>
      </c>
      <c r="C67" s="59"/>
      <c r="D67" s="59"/>
      <c r="E67" s="276">
        <f t="shared" si="0"/>
        <v>0</v>
      </c>
      <c r="F67" s="276">
        <v>0</v>
      </c>
    </row>
    <row r="68" spans="1:6" x14ac:dyDescent="0.25">
      <c r="A68" s="59" t="s">
        <v>66</v>
      </c>
      <c r="B68" s="273">
        <v>99.55</v>
      </c>
      <c r="C68" s="59"/>
      <c r="D68" s="59"/>
      <c r="E68" s="276">
        <f t="shared" si="0"/>
        <v>0</v>
      </c>
      <c r="F68" s="276">
        <v>0</v>
      </c>
    </row>
    <row r="69" spans="1:6" x14ac:dyDescent="0.25">
      <c r="A69" s="59" t="s">
        <v>67</v>
      </c>
      <c r="B69" s="273">
        <v>390</v>
      </c>
      <c r="C69" s="59"/>
      <c r="D69" s="59"/>
      <c r="E69" s="276">
        <f t="shared" si="0"/>
        <v>0</v>
      </c>
      <c r="F69" s="276">
        <v>0</v>
      </c>
    </row>
    <row r="70" spans="1:6" x14ac:dyDescent="0.25">
      <c r="A70" s="111" t="s">
        <v>19</v>
      </c>
      <c r="B70" s="113">
        <v>766.76</v>
      </c>
      <c r="C70" s="111"/>
      <c r="D70" s="111"/>
      <c r="E70" s="276">
        <f t="shared" si="0"/>
        <v>0</v>
      </c>
      <c r="F70" s="276">
        <v>0</v>
      </c>
    </row>
    <row r="71" spans="1:6" s="163" customFormat="1" x14ac:dyDescent="0.25">
      <c r="A71" s="287" t="s">
        <v>68</v>
      </c>
      <c r="B71" s="289">
        <v>766.76</v>
      </c>
      <c r="C71" s="287"/>
      <c r="D71" s="287"/>
      <c r="E71" s="294">
        <f t="shared" si="0"/>
        <v>0</v>
      </c>
      <c r="F71" s="294">
        <v>0</v>
      </c>
    </row>
    <row r="72" spans="1:6" ht="16.5" customHeight="1" x14ac:dyDescent="0.25">
      <c r="A72" s="59" t="s">
        <v>69</v>
      </c>
      <c r="B72" s="273">
        <v>749.03</v>
      </c>
      <c r="C72" s="59"/>
      <c r="D72" s="59"/>
      <c r="E72" s="276">
        <f t="shared" si="0"/>
        <v>0</v>
      </c>
      <c r="F72" s="276">
        <v>0</v>
      </c>
    </row>
    <row r="73" spans="1:6" s="160" customFormat="1" ht="15" customHeight="1" x14ac:dyDescent="0.25">
      <c r="A73" s="59" t="s">
        <v>70</v>
      </c>
      <c r="B73" s="273">
        <v>17.73</v>
      </c>
      <c r="C73" s="59"/>
      <c r="D73" s="59"/>
      <c r="E73" s="276">
        <f t="shared" si="0"/>
        <v>0</v>
      </c>
      <c r="F73" s="276">
        <v>0</v>
      </c>
    </row>
    <row r="74" spans="1:6" s="164" customFormat="1" ht="45" customHeight="1" x14ac:dyDescent="0.25">
      <c r="A74" s="286" t="s">
        <v>71</v>
      </c>
      <c r="B74" s="292">
        <v>88776.15</v>
      </c>
      <c r="C74" s="292">
        <v>157000</v>
      </c>
      <c r="D74" s="292">
        <v>105423.81</v>
      </c>
      <c r="E74" s="293">
        <f t="shared" ref="E74:E137" si="2">D74/B74*100</f>
        <v>118.75240140510712</v>
      </c>
      <c r="F74" s="293">
        <f t="shared" ref="F74:F136" si="3">D74/C74*100</f>
        <v>67.148923566878977</v>
      </c>
    </row>
    <row r="75" spans="1:6" s="169" customFormat="1" x14ac:dyDescent="0.25">
      <c r="A75" s="306" t="s">
        <v>207</v>
      </c>
      <c r="B75" s="307">
        <v>88776.15</v>
      </c>
      <c r="C75" s="307">
        <v>157000</v>
      </c>
      <c r="D75" s="307">
        <v>105423.81</v>
      </c>
      <c r="E75" s="308">
        <f t="shared" si="2"/>
        <v>118.75240140510712</v>
      </c>
      <c r="F75" s="308">
        <f t="shared" si="3"/>
        <v>67.148923566878977</v>
      </c>
    </row>
    <row r="76" spans="1:6" ht="26.25" x14ac:dyDescent="0.25">
      <c r="A76" s="306" t="s">
        <v>208</v>
      </c>
      <c r="B76" s="309">
        <v>0</v>
      </c>
      <c r="C76" s="307">
        <v>157000</v>
      </c>
      <c r="D76" s="307">
        <v>105423.81</v>
      </c>
      <c r="E76" s="308">
        <v>0</v>
      </c>
      <c r="F76" s="308">
        <f t="shared" si="3"/>
        <v>67.148923566878977</v>
      </c>
    </row>
    <row r="77" spans="1:6" x14ac:dyDescent="0.25">
      <c r="A77" s="111" t="s">
        <v>2</v>
      </c>
      <c r="B77" s="112">
        <v>88776.15</v>
      </c>
      <c r="C77" s="112">
        <v>157000</v>
      </c>
      <c r="D77" s="112">
        <v>105423.81</v>
      </c>
      <c r="E77" s="276">
        <f t="shared" si="2"/>
        <v>118.75240140510712</v>
      </c>
      <c r="F77" s="276">
        <f t="shared" si="3"/>
        <v>67.148923566878977</v>
      </c>
    </row>
    <row r="78" spans="1:6" s="160" customFormat="1" x14ac:dyDescent="0.25">
      <c r="A78" s="111" t="s">
        <v>18</v>
      </c>
      <c r="B78" s="112">
        <v>88776.15</v>
      </c>
      <c r="C78" s="112">
        <v>157000</v>
      </c>
      <c r="D78" s="112">
        <v>105423.81</v>
      </c>
      <c r="E78" s="276">
        <f t="shared" si="2"/>
        <v>118.75240140510712</v>
      </c>
      <c r="F78" s="276">
        <f t="shared" si="3"/>
        <v>67.148923566878977</v>
      </c>
    </row>
    <row r="79" spans="1:6" s="135" customFormat="1" x14ac:dyDescent="0.25">
      <c r="A79" s="298" t="s">
        <v>45</v>
      </c>
      <c r="B79" s="299">
        <v>18478.169999999998</v>
      </c>
      <c r="C79" s="299">
        <v>36000</v>
      </c>
      <c r="D79" s="299">
        <v>20164.259999999998</v>
      </c>
      <c r="E79" s="300">
        <f t="shared" si="2"/>
        <v>109.1247672253259</v>
      </c>
      <c r="F79" s="300">
        <f t="shared" si="3"/>
        <v>56.011833333333328</v>
      </c>
    </row>
    <row r="80" spans="1:6" s="160" customFormat="1" x14ac:dyDescent="0.25">
      <c r="A80" s="59" t="s">
        <v>72</v>
      </c>
      <c r="B80" s="264">
        <v>18478.169999999998</v>
      </c>
      <c r="C80" s="59"/>
      <c r="D80" s="264">
        <v>20164.259999999998</v>
      </c>
      <c r="E80" s="276">
        <f t="shared" si="2"/>
        <v>109.1247672253259</v>
      </c>
      <c r="F80" s="276">
        <v>0</v>
      </c>
    </row>
    <row r="81" spans="1:6" x14ac:dyDescent="0.25">
      <c r="A81" s="298" t="s">
        <v>49</v>
      </c>
      <c r="B81" s="299">
        <v>37719.230000000003</v>
      </c>
      <c r="C81" s="299">
        <v>60000</v>
      </c>
      <c r="D81" s="299">
        <v>45212.06</v>
      </c>
      <c r="E81" s="300">
        <f t="shared" si="2"/>
        <v>119.86474803435804</v>
      </c>
      <c r="F81" s="300">
        <f t="shared" si="3"/>
        <v>75.353433333333328</v>
      </c>
    </row>
    <row r="82" spans="1:6" s="160" customFormat="1" x14ac:dyDescent="0.25">
      <c r="A82" s="59" t="s">
        <v>50</v>
      </c>
      <c r="B82" s="273">
        <v>169.25</v>
      </c>
      <c r="C82" s="59"/>
      <c r="D82" s="273">
        <v>226</v>
      </c>
      <c r="E82" s="276">
        <f t="shared" si="2"/>
        <v>133.53028064992614</v>
      </c>
      <c r="F82" s="276">
        <v>0</v>
      </c>
    </row>
    <row r="83" spans="1:6" s="135" customFormat="1" x14ac:dyDescent="0.25">
      <c r="A83" s="59" t="s">
        <v>73</v>
      </c>
      <c r="B83" s="264">
        <v>5094.7</v>
      </c>
      <c r="C83" s="59"/>
      <c r="D83" s="264">
        <v>4749</v>
      </c>
      <c r="E83" s="276">
        <f t="shared" si="2"/>
        <v>93.214517047127416</v>
      </c>
      <c r="F83" s="276">
        <v>0</v>
      </c>
    </row>
    <row r="84" spans="1:6" x14ac:dyDescent="0.25">
      <c r="A84" s="59" t="s">
        <v>51</v>
      </c>
      <c r="B84" s="264">
        <v>32455.279999999999</v>
      </c>
      <c r="C84" s="59"/>
      <c r="D84" s="264">
        <v>40087.06</v>
      </c>
      <c r="E84" s="276">
        <f t="shared" si="2"/>
        <v>123.51475630467523</v>
      </c>
      <c r="F84" s="276">
        <v>0</v>
      </c>
    </row>
    <row r="85" spans="1:6" s="160" customFormat="1" x14ac:dyDescent="0.25">
      <c r="A85" s="59" t="s">
        <v>53</v>
      </c>
      <c r="B85" s="59"/>
      <c r="C85" s="59"/>
      <c r="D85" s="273">
        <v>150</v>
      </c>
      <c r="E85" s="276">
        <v>0</v>
      </c>
      <c r="F85" s="276">
        <v>0</v>
      </c>
    </row>
    <row r="86" spans="1:6" x14ac:dyDescent="0.25">
      <c r="A86" s="298" t="s">
        <v>54</v>
      </c>
      <c r="B86" s="299">
        <v>32578.75</v>
      </c>
      <c r="C86" s="299">
        <v>61000</v>
      </c>
      <c r="D86" s="299">
        <v>40047.49</v>
      </c>
      <c r="E86" s="300">
        <f t="shared" si="2"/>
        <v>122.92518896519971</v>
      </c>
      <c r="F86" s="300">
        <f t="shared" si="3"/>
        <v>65.651622950819672</v>
      </c>
    </row>
    <row r="87" spans="1:6" x14ac:dyDescent="0.25">
      <c r="A87" s="59" t="s">
        <v>56</v>
      </c>
      <c r="B87" s="264">
        <v>1511.25</v>
      </c>
      <c r="C87" s="59"/>
      <c r="D87" s="264">
        <v>1328.4</v>
      </c>
      <c r="E87" s="276">
        <f t="shared" si="2"/>
        <v>87.900744416873451</v>
      </c>
      <c r="F87" s="276">
        <v>0</v>
      </c>
    </row>
    <row r="88" spans="1:6" s="135" customFormat="1" x14ac:dyDescent="0.25">
      <c r="A88" s="59" t="s">
        <v>58</v>
      </c>
      <c r="B88" s="273">
        <v>41.25</v>
      </c>
      <c r="C88" s="59"/>
      <c r="D88" s="264">
        <v>5514.17</v>
      </c>
      <c r="E88" s="276">
        <f t="shared" si="2"/>
        <v>13367.684848484847</v>
      </c>
      <c r="F88" s="276">
        <v>0</v>
      </c>
    </row>
    <row r="89" spans="1:6" s="160" customFormat="1" x14ac:dyDescent="0.25">
      <c r="A89" s="59" t="s">
        <v>75</v>
      </c>
      <c r="B89" s="264">
        <v>23770.799999999999</v>
      </c>
      <c r="C89" s="59"/>
      <c r="D89" s="264">
        <v>28495.200000000001</v>
      </c>
      <c r="E89" s="276">
        <f t="shared" si="2"/>
        <v>119.87480438184663</v>
      </c>
      <c r="F89" s="276">
        <v>0</v>
      </c>
    </row>
    <row r="90" spans="1:6" x14ac:dyDescent="0.25">
      <c r="A90" s="59" t="s">
        <v>59</v>
      </c>
      <c r="B90" s="264">
        <v>2837.13</v>
      </c>
      <c r="C90" s="59"/>
      <c r="D90" s="273">
        <v>692.58</v>
      </c>
      <c r="E90" s="276">
        <f t="shared" si="2"/>
        <v>24.411288872910301</v>
      </c>
      <c r="F90" s="276">
        <v>0</v>
      </c>
    </row>
    <row r="91" spans="1:6" x14ac:dyDescent="0.25">
      <c r="A91" s="59" t="s">
        <v>60</v>
      </c>
      <c r="B91" s="264">
        <v>1771.22</v>
      </c>
      <c r="C91" s="59"/>
      <c r="D91" s="264">
        <v>1854.54</v>
      </c>
      <c r="E91" s="276">
        <f t="shared" si="2"/>
        <v>104.70410225720124</v>
      </c>
      <c r="F91" s="276">
        <v>0</v>
      </c>
    </row>
    <row r="92" spans="1:6" x14ac:dyDescent="0.25">
      <c r="A92" s="59" t="s">
        <v>62</v>
      </c>
      <c r="B92" s="264">
        <v>2647.1</v>
      </c>
      <c r="C92" s="59"/>
      <c r="D92" s="264">
        <v>2162.6</v>
      </c>
      <c r="E92" s="276">
        <f t="shared" si="2"/>
        <v>81.696951380756303</v>
      </c>
      <c r="F92" s="276">
        <v>0</v>
      </c>
    </row>
    <row r="93" spans="1:6" x14ac:dyDescent="0.25">
      <c r="A93" s="111" t="s">
        <v>2</v>
      </c>
      <c r="B93" s="112">
        <v>88776.15</v>
      </c>
      <c r="C93" s="111"/>
      <c r="D93" s="111"/>
      <c r="E93" s="276">
        <f t="shared" si="2"/>
        <v>0</v>
      </c>
      <c r="F93" s="276">
        <v>0</v>
      </c>
    </row>
    <row r="94" spans="1:6" x14ac:dyDescent="0.25">
      <c r="A94" s="111" t="s">
        <v>18</v>
      </c>
      <c r="B94" s="112">
        <v>88776.15</v>
      </c>
      <c r="C94" s="111"/>
      <c r="D94" s="111"/>
      <c r="E94" s="276">
        <f t="shared" si="2"/>
        <v>0</v>
      </c>
      <c r="F94" s="276">
        <v>0</v>
      </c>
    </row>
    <row r="95" spans="1:6" x14ac:dyDescent="0.25">
      <c r="A95" s="298" t="s">
        <v>45</v>
      </c>
      <c r="B95" s="299">
        <v>18478.169999999998</v>
      </c>
      <c r="C95" s="298"/>
      <c r="D95" s="298"/>
      <c r="E95" s="300">
        <f t="shared" si="2"/>
        <v>0</v>
      </c>
      <c r="F95" s="300">
        <v>0</v>
      </c>
    </row>
    <row r="96" spans="1:6" x14ac:dyDescent="0.25">
      <c r="A96" s="59" t="s">
        <v>72</v>
      </c>
      <c r="B96" s="264">
        <v>18478.169999999998</v>
      </c>
      <c r="C96" s="59"/>
      <c r="D96" s="59"/>
      <c r="E96" s="276">
        <f t="shared" si="2"/>
        <v>0</v>
      </c>
      <c r="F96" s="276">
        <v>0</v>
      </c>
    </row>
    <row r="97" spans="1:6" x14ac:dyDescent="0.25">
      <c r="A97" s="298" t="s">
        <v>49</v>
      </c>
      <c r="B97" s="299">
        <v>37719.230000000003</v>
      </c>
      <c r="C97" s="298"/>
      <c r="D97" s="298"/>
      <c r="E97" s="300">
        <f t="shared" si="2"/>
        <v>0</v>
      </c>
      <c r="F97" s="300">
        <v>0</v>
      </c>
    </row>
    <row r="98" spans="1:6" x14ac:dyDescent="0.25">
      <c r="A98" s="59" t="s">
        <v>50</v>
      </c>
      <c r="B98" s="273">
        <v>169.25</v>
      </c>
      <c r="C98" s="59"/>
      <c r="D98" s="59"/>
      <c r="E98" s="276">
        <f t="shared" si="2"/>
        <v>0</v>
      </c>
      <c r="F98" s="276">
        <v>0</v>
      </c>
    </row>
    <row r="99" spans="1:6" x14ac:dyDescent="0.25">
      <c r="A99" s="59" t="s">
        <v>73</v>
      </c>
      <c r="B99" s="264">
        <v>5094.7</v>
      </c>
      <c r="C99" s="59"/>
      <c r="D99" s="59"/>
      <c r="E99" s="276">
        <f t="shared" si="2"/>
        <v>0</v>
      </c>
      <c r="F99" s="276">
        <v>0</v>
      </c>
    </row>
    <row r="100" spans="1:6" x14ac:dyDescent="0.25">
      <c r="A100" s="59" t="s">
        <v>51</v>
      </c>
      <c r="B100" s="264">
        <v>32455.279999999999</v>
      </c>
      <c r="C100" s="59"/>
      <c r="D100" s="59"/>
      <c r="E100" s="276">
        <f t="shared" si="2"/>
        <v>0</v>
      </c>
      <c r="F100" s="276">
        <v>0</v>
      </c>
    </row>
    <row r="101" spans="1:6" x14ac:dyDescent="0.25">
      <c r="A101" s="298" t="s">
        <v>54</v>
      </c>
      <c r="B101" s="299">
        <v>32578.75</v>
      </c>
      <c r="C101" s="298"/>
      <c r="D101" s="298"/>
      <c r="E101" s="300">
        <f t="shared" si="2"/>
        <v>0</v>
      </c>
      <c r="F101" s="300">
        <v>0</v>
      </c>
    </row>
    <row r="102" spans="1:6" s="170" customFormat="1" x14ac:dyDescent="0.25">
      <c r="A102" s="59" t="s">
        <v>56</v>
      </c>
      <c r="B102" s="264">
        <v>1511.25</v>
      </c>
      <c r="C102" s="59"/>
      <c r="D102" s="59"/>
      <c r="E102" s="276">
        <f t="shared" si="2"/>
        <v>0</v>
      </c>
      <c r="F102" s="276">
        <v>0</v>
      </c>
    </row>
    <row r="103" spans="1:6" s="171" customFormat="1" x14ac:dyDescent="0.25">
      <c r="A103" s="59" t="s">
        <v>58</v>
      </c>
      <c r="B103" s="273">
        <v>41.25</v>
      </c>
      <c r="C103" s="59"/>
      <c r="D103" s="59"/>
      <c r="E103" s="276">
        <f t="shared" si="2"/>
        <v>0</v>
      </c>
      <c r="F103" s="276">
        <v>0</v>
      </c>
    </row>
    <row r="104" spans="1:6" s="135" customFormat="1" x14ac:dyDescent="0.25">
      <c r="A104" s="59" t="s">
        <v>75</v>
      </c>
      <c r="B104" s="264">
        <v>23770.799999999999</v>
      </c>
      <c r="C104" s="59"/>
      <c r="D104" s="59"/>
      <c r="E104" s="276">
        <f t="shared" si="2"/>
        <v>0</v>
      </c>
      <c r="F104" s="276">
        <v>0</v>
      </c>
    </row>
    <row r="105" spans="1:6" s="160" customFormat="1" x14ac:dyDescent="0.25">
      <c r="A105" s="59" t="s">
        <v>59</v>
      </c>
      <c r="B105" s="264">
        <v>2837.13</v>
      </c>
      <c r="C105" s="59"/>
      <c r="D105" s="59"/>
      <c r="E105" s="276">
        <f t="shared" si="2"/>
        <v>0</v>
      </c>
      <c r="F105" s="276">
        <v>0</v>
      </c>
    </row>
    <row r="106" spans="1:6" x14ac:dyDescent="0.25">
      <c r="A106" s="59" t="s">
        <v>60</v>
      </c>
      <c r="B106" s="264">
        <v>1771.22</v>
      </c>
      <c r="C106" s="59"/>
      <c r="D106" s="59"/>
      <c r="E106" s="276">
        <f t="shared" si="2"/>
        <v>0</v>
      </c>
      <c r="F106" s="276">
        <v>0</v>
      </c>
    </row>
    <row r="107" spans="1:6" x14ac:dyDescent="0.25">
      <c r="A107" s="59" t="s">
        <v>62</v>
      </c>
      <c r="B107" s="264">
        <v>2647.1</v>
      </c>
      <c r="C107" s="59"/>
      <c r="D107" s="59"/>
      <c r="E107" s="276">
        <f t="shared" si="2"/>
        <v>0</v>
      </c>
      <c r="F107" s="276">
        <v>0</v>
      </c>
    </row>
    <row r="108" spans="1:6" ht="34.5" customHeight="1" x14ac:dyDescent="0.25">
      <c r="A108" s="301" t="s">
        <v>76</v>
      </c>
      <c r="B108" s="292">
        <v>5595.25</v>
      </c>
      <c r="C108" s="292">
        <v>5000</v>
      </c>
      <c r="D108" s="292">
        <v>2911.58</v>
      </c>
      <c r="E108" s="293">
        <f t="shared" si="2"/>
        <v>52.036638219918686</v>
      </c>
      <c r="F108" s="293">
        <f t="shared" si="3"/>
        <v>58.231599999999993</v>
      </c>
    </row>
    <row r="109" spans="1:6" s="135" customFormat="1" x14ac:dyDescent="0.25">
      <c r="A109" s="306" t="s">
        <v>207</v>
      </c>
      <c r="B109" s="307">
        <v>5595.25</v>
      </c>
      <c r="C109" s="307">
        <v>5000</v>
      </c>
      <c r="D109" s="307">
        <v>2911.58</v>
      </c>
      <c r="E109" s="308">
        <f t="shared" si="2"/>
        <v>52.036638219918686</v>
      </c>
      <c r="F109" s="308">
        <f t="shared" si="3"/>
        <v>58.231599999999993</v>
      </c>
    </row>
    <row r="110" spans="1:6" s="135" customFormat="1" ht="26.25" x14ac:dyDescent="0.25">
      <c r="A110" s="306" t="s">
        <v>208</v>
      </c>
      <c r="B110" s="309">
        <v>0</v>
      </c>
      <c r="C110" s="307">
        <v>5000</v>
      </c>
      <c r="D110" s="307">
        <v>2911.58</v>
      </c>
      <c r="E110" s="308">
        <v>0</v>
      </c>
      <c r="F110" s="308">
        <f t="shared" si="3"/>
        <v>58.231599999999993</v>
      </c>
    </row>
    <row r="111" spans="1:6" x14ac:dyDescent="0.25">
      <c r="A111" s="111" t="s">
        <v>2</v>
      </c>
      <c r="B111" s="112">
        <v>5595.25</v>
      </c>
      <c r="C111" s="112">
        <v>5000</v>
      </c>
      <c r="D111" s="112">
        <v>2911.58</v>
      </c>
      <c r="E111" s="276">
        <f t="shared" si="2"/>
        <v>52.036638219918686</v>
      </c>
      <c r="F111" s="276">
        <f t="shared" si="3"/>
        <v>58.231599999999993</v>
      </c>
    </row>
    <row r="112" spans="1:6" s="160" customFormat="1" x14ac:dyDescent="0.25">
      <c r="A112" s="111" t="s">
        <v>18</v>
      </c>
      <c r="B112" s="112">
        <v>5595.25</v>
      </c>
      <c r="C112" s="112">
        <v>5000</v>
      </c>
      <c r="D112" s="112">
        <v>2911.58</v>
      </c>
      <c r="E112" s="276">
        <f t="shared" si="2"/>
        <v>52.036638219918686</v>
      </c>
      <c r="F112" s="276">
        <f t="shared" si="3"/>
        <v>58.231599999999993</v>
      </c>
    </row>
    <row r="113" spans="1:6" x14ac:dyDescent="0.25">
      <c r="A113" s="298" t="s">
        <v>54</v>
      </c>
      <c r="B113" s="299">
        <v>5595.25</v>
      </c>
      <c r="C113" s="299">
        <v>5000</v>
      </c>
      <c r="D113" s="299">
        <v>2911.58</v>
      </c>
      <c r="E113" s="300">
        <f t="shared" si="2"/>
        <v>52.036638219918686</v>
      </c>
      <c r="F113" s="300">
        <f t="shared" si="3"/>
        <v>58.231599999999993</v>
      </c>
    </row>
    <row r="114" spans="1:6" s="135" customFormat="1" ht="17.25" customHeight="1" x14ac:dyDescent="0.25">
      <c r="A114" s="59" t="s">
        <v>56</v>
      </c>
      <c r="B114" s="264">
        <v>5595.25</v>
      </c>
      <c r="C114" s="59"/>
      <c r="D114" s="264">
        <v>2911.58</v>
      </c>
      <c r="E114" s="276">
        <f t="shared" si="2"/>
        <v>52.036638219918686</v>
      </c>
      <c r="F114" s="276">
        <v>0</v>
      </c>
    </row>
    <row r="115" spans="1:6" s="135" customFormat="1" x14ac:dyDescent="0.25">
      <c r="A115" s="111" t="s">
        <v>2</v>
      </c>
      <c r="B115" s="112">
        <v>5595.25</v>
      </c>
      <c r="C115" s="111"/>
      <c r="D115" s="111"/>
      <c r="E115" s="276">
        <f t="shared" si="2"/>
        <v>0</v>
      </c>
      <c r="F115" s="276">
        <v>0</v>
      </c>
    </row>
    <row r="116" spans="1:6" s="160" customFormat="1" ht="17.25" customHeight="1" x14ac:dyDescent="0.25">
      <c r="A116" s="111" t="s">
        <v>18</v>
      </c>
      <c r="B116" s="112">
        <v>5595.25</v>
      </c>
      <c r="C116" s="111"/>
      <c r="D116" s="111"/>
      <c r="E116" s="276">
        <f t="shared" si="2"/>
        <v>0</v>
      </c>
      <c r="F116" s="276">
        <v>0</v>
      </c>
    </row>
    <row r="117" spans="1:6" x14ac:dyDescent="0.25">
      <c r="A117" s="298" t="s">
        <v>54</v>
      </c>
      <c r="B117" s="299">
        <v>5595.25</v>
      </c>
      <c r="C117" s="298"/>
      <c r="D117" s="298"/>
      <c r="E117" s="300">
        <f t="shared" si="2"/>
        <v>0</v>
      </c>
      <c r="F117" s="300">
        <v>0</v>
      </c>
    </row>
    <row r="118" spans="1:6" s="160" customFormat="1" x14ac:dyDescent="0.25">
      <c r="A118" s="59" t="s">
        <v>56</v>
      </c>
      <c r="B118" s="264">
        <v>5595.25</v>
      </c>
      <c r="C118" s="59"/>
      <c r="D118" s="59"/>
      <c r="E118" s="276">
        <f t="shared" si="2"/>
        <v>0</v>
      </c>
      <c r="F118" s="276">
        <v>0</v>
      </c>
    </row>
    <row r="119" spans="1:6" s="160" customFormat="1" ht="37.5" customHeight="1" x14ac:dyDescent="0.25">
      <c r="A119" s="302" t="s">
        <v>77</v>
      </c>
      <c r="B119" s="290">
        <v>60672.38</v>
      </c>
      <c r="C119" s="290">
        <v>184000</v>
      </c>
      <c r="D119" s="290">
        <v>56614.28</v>
      </c>
      <c r="E119" s="291">
        <f t="shared" si="2"/>
        <v>93.311454075149186</v>
      </c>
      <c r="F119" s="291">
        <f t="shared" si="3"/>
        <v>30.768630434782608</v>
      </c>
    </row>
    <row r="120" spans="1:6" ht="36" customHeight="1" x14ac:dyDescent="0.25">
      <c r="A120" s="301" t="s">
        <v>78</v>
      </c>
      <c r="B120" s="292">
        <v>60672.38</v>
      </c>
      <c r="C120" s="292">
        <v>184000</v>
      </c>
      <c r="D120" s="292">
        <v>56614.28</v>
      </c>
      <c r="E120" s="293">
        <f t="shared" si="2"/>
        <v>93.311454075149186</v>
      </c>
      <c r="F120" s="293">
        <f t="shared" si="3"/>
        <v>30.768630434782608</v>
      </c>
    </row>
    <row r="121" spans="1:6" s="172" customFormat="1" x14ac:dyDescent="0.25">
      <c r="A121" s="306" t="s">
        <v>209</v>
      </c>
      <c r="B121" s="307">
        <v>60672.38</v>
      </c>
      <c r="C121" s="307">
        <v>184000</v>
      </c>
      <c r="D121" s="307">
        <v>56614.28</v>
      </c>
      <c r="E121" s="308">
        <f t="shared" si="2"/>
        <v>93.311454075149186</v>
      </c>
      <c r="F121" s="308">
        <f t="shared" si="3"/>
        <v>30.768630434782608</v>
      </c>
    </row>
    <row r="122" spans="1:6" s="172" customFormat="1" x14ac:dyDescent="0.25">
      <c r="A122" s="111" t="s">
        <v>2</v>
      </c>
      <c r="B122" s="112">
        <v>60541.87</v>
      </c>
      <c r="C122" s="112">
        <v>174300</v>
      </c>
      <c r="D122" s="112">
        <v>56131.86</v>
      </c>
      <c r="E122" s="276">
        <f t="shared" si="2"/>
        <v>92.715768442567111</v>
      </c>
      <c r="F122" s="276">
        <f t="shared" si="3"/>
        <v>32.204165232358008</v>
      </c>
    </row>
    <row r="123" spans="1:6" x14ac:dyDescent="0.25">
      <c r="A123" s="111" t="s">
        <v>17</v>
      </c>
      <c r="B123" s="112">
        <v>11881.76</v>
      </c>
      <c r="C123" s="112">
        <v>39200</v>
      </c>
      <c r="D123" s="112">
        <v>9076.81</v>
      </c>
      <c r="E123" s="276">
        <f t="shared" si="2"/>
        <v>76.392807126216994</v>
      </c>
      <c r="F123" s="276">
        <f t="shared" si="3"/>
        <v>23.155127551020406</v>
      </c>
    </row>
    <row r="124" spans="1:6" s="164" customFormat="1" ht="22.5" customHeight="1" x14ac:dyDescent="0.25">
      <c r="A124" s="298" t="s">
        <v>79</v>
      </c>
      <c r="B124" s="299">
        <v>9855.59</v>
      </c>
      <c r="C124" s="299">
        <v>27000</v>
      </c>
      <c r="D124" s="299">
        <v>6968.63</v>
      </c>
      <c r="E124" s="300">
        <f t="shared" si="2"/>
        <v>70.707385351866307</v>
      </c>
      <c r="F124" s="300">
        <f t="shared" si="3"/>
        <v>25.80974074074074</v>
      </c>
    </row>
    <row r="125" spans="1:6" ht="16.5" customHeight="1" x14ac:dyDescent="0.25">
      <c r="A125" s="59" t="s">
        <v>80</v>
      </c>
      <c r="B125" s="264">
        <v>9855.59</v>
      </c>
      <c r="C125" s="59"/>
      <c r="D125" s="264">
        <v>6968.63</v>
      </c>
      <c r="E125" s="276">
        <f t="shared" si="2"/>
        <v>70.707385351866307</v>
      </c>
      <c r="F125" s="276">
        <v>0</v>
      </c>
    </row>
    <row r="126" spans="1:6" x14ac:dyDescent="0.25">
      <c r="A126" s="298" t="s">
        <v>81</v>
      </c>
      <c r="B126" s="303">
        <v>400</v>
      </c>
      <c r="C126" s="299">
        <v>6200</v>
      </c>
      <c r="D126" s="303">
        <v>941.45</v>
      </c>
      <c r="E126" s="300">
        <f t="shared" si="2"/>
        <v>235.36250000000001</v>
      </c>
      <c r="F126" s="300">
        <f t="shared" si="3"/>
        <v>15.18467741935484</v>
      </c>
    </row>
    <row r="127" spans="1:6" s="165" customFormat="1" x14ac:dyDescent="0.25">
      <c r="A127" s="59" t="s">
        <v>82</v>
      </c>
      <c r="B127" s="273">
        <v>400</v>
      </c>
      <c r="C127" s="59"/>
      <c r="D127" s="273">
        <v>941.45</v>
      </c>
      <c r="E127" s="276">
        <f t="shared" si="2"/>
        <v>235.36250000000001</v>
      </c>
      <c r="F127" s="276">
        <v>0</v>
      </c>
    </row>
    <row r="128" spans="1:6" s="160" customFormat="1" x14ac:dyDescent="0.25">
      <c r="A128" s="298" t="s">
        <v>83</v>
      </c>
      <c r="B128" s="299">
        <v>1626.17</v>
      </c>
      <c r="C128" s="299">
        <v>6000</v>
      </c>
      <c r="D128" s="299">
        <v>1166.73</v>
      </c>
      <c r="E128" s="300">
        <f t="shared" si="2"/>
        <v>71.747111310625584</v>
      </c>
      <c r="F128" s="300">
        <f t="shared" si="3"/>
        <v>19.445500000000003</v>
      </c>
    </row>
    <row r="129" spans="1:6" s="160" customFormat="1" x14ac:dyDescent="0.25">
      <c r="A129" s="59" t="s">
        <v>186</v>
      </c>
      <c r="B129" s="59"/>
      <c r="C129" s="59"/>
      <c r="D129" s="273">
        <v>275.45999999999998</v>
      </c>
      <c r="E129" s="276" t="e">
        <f t="shared" si="2"/>
        <v>#DIV/0!</v>
      </c>
      <c r="F129" s="276">
        <v>0</v>
      </c>
    </row>
    <row r="130" spans="1:6" x14ac:dyDescent="0.25">
      <c r="A130" s="59" t="s">
        <v>84</v>
      </c>
      <c r="B130" s="264">
        <v>1626.17</v>
      </c>
      <c r="C130" s="59"/>
      <c r="D130" s="273">
        <v>891.27</v>
      </c>
      <c r="E130" s="276">
        <f t="shared" si="2"/>
        <v>54.80792291088877</v>
      </c>
      <c r="F130" s="276">
        <v>0</v>
      </c>
    </row>
    <row r="131" spans="1:6" x14ac:dyDescent="0.25">
      <c r="A131" s="111" t="s">
        <v>18</v>
      </c>
      <c r="B131" s="112">
        <v>48272.81</v>
      </c>
      <c r="C131" s="112">
        <v>128100</v>
      </c>
      <c r="D131" s="112">
        <v>44970.07</v>
      </c>
      <c r="E131" s="276">
        <f t="shared" si="2"/>
        <v>93.158177450204377</v>
      </c>
      <c r="F131" s="276">
        <f t="shared" si="3"/>
        <v>35.105441061670568</v>
      </c>
    </row>
    <row r="132" spans="1:6" x14ac:dyDescent="0.25">
      <c r="A132" s="298" t="s">
        <v>45</v>
      </c>
      <c r="B132" s="299">
        <v>3823.73</v>
      </c>
      <c r="C132" s="299">
        <v>12000</v>
      </c>
      <c r="D132" s="299">
        <v>5939.36</v>
      </c>
      <c r="E132" s="300">
        <f t="shared" si="2"/>
        <v>155.32895889615637</v>
      </c>
      <c r="F132" s="300">
        <f t="shared" si="3"/>
        <v>49.494666666666667</v>
      </c>
    </row>
    <row r="133" spans="1:6" s="170" customFormat="1" x14ac:dyDescent="0.25">
      <c r="A133" s="59" t="s">
        <v>46</v>
      </c>
      <c r="B133" s="264">
        <v>1846.42</v>
      </c>
      <c r="C133" s="59"/>
      <c r="D133" s="264">
        <v>4161.8599999999997</v>
      </c>
      <c r="E133" s="276">
        <f t="shared" si="2"/>
        <v>225.40158793773895</v>
      </c>
      <c r="F133" s="276">
        <v>0</v>
      </c>
    </row>
    <row r="134" spans="1:6" s="170" customFormat="1" x14ac:dyDescent="0.25">
      <c r="A134" s="59" t="s">
        <v>47</v>
      </c>
      <c r="B134" s="273">
        <v>278.81</v>
      </c>
      <c r="C134" s="59"/>
      <c r="D134" s="273">
        <v>30</v>
      </c>
      <c r="E134" s="276">
        <f t="shared" si="2"/>
        <v>10.760015781356479</v>
      </c>
      <c r="F134" s="276">
        <v>0</v>
      </c>
    </row>
    <row r="135" spans="1:6" s="135" customFormat="1" x14ac:dyDescent="0.25">
      <c r="A135" s="59" t="s">
        <v>48</v>
      </c>
      <c r="B135" s="264">
        <v>1698.5</v>
      </c>
      <c r="C135" s="59"/>
      <c r="D135" s="264">
        <v>1747.5</v>
      </c>
      <c r="E135" s="276">
        <f t="shared" si="2"/>
        <v>102.88489843979983</v>
      </c>
      <c r="F135" s="276">
        <v>0</v>
      </c>
    </row>
    <row r="136" spans="1:6" s="174" customFormat="1" x14ac:dyDescent="0.25">
      <c r="A136" s="298" t="s">
        <v>49</v>
      </c>
      <c r="B136" s="299">
        <v>31785.87</v>
      </c>
      <c r="C136" s="299">
        <v>77600</v>
      </c>
      <c r="D136" s="299">
        <v>25038.32</v>
      </c>
      <c r="E136" s="300">
        <f t="shared" si="2"/>
        <v>78.771856803038588</v>
      </c>
      <c r="F136" s="300">
        <f t="shared" si="3"/>
        <v>32.265876288659797</v>
      </c>
    </row>
    <row r="137" spans="1:6" s="171" customFormat="1" x14ac:dyDescent="0.25">
      <c r="A137" s="59" t="s">
        <v>50</v>
      </c>
      <c r="B137" s="264">
        <v>1465.16</v>
      </c>
      <c r="C137" s="59"/>
      <c r="D137" s="264">
        <v>1505.72</v>
      </c>
      <c r="E137" s="276">
        <f t="shared" si="2"/>
        <v>102.7682983428431</v>
      </c>
      <c r="F137" s="276">
        <v>0</v>
      </c>
    </row>
    <row r="138" spans="1:6" s="173" customFormat="1" x14ac:dyDescent="0.25">
      <c r="A138" s="59" t="s">
        <v>73</v>
      </c>
      <c r="B138" s="264">
        <v>29709.58</v>
      </c>
      <c r="C138" s="59"/>
      <c r="D138" s="264">
        <v>22002.9</v>
      </c>
      <c r="E138" s="276">
        <f t="shared" ref="E138:E202" si="4">D138/B138*100</f>
        <v>74.059949686262811</v>
      </c>
      <c r="F138" s="276">
        <v>0</v>
      </c>
    </row>
    <row r="139" spans="1:6" x14ac:dyDescent="0.25">
      <c r="A139" s="59" t="s">
        <v>51</v>
      </c>
      <c r="B139" s="273">
        <v>496.63</v>
      </c>
      <c r="C139" s="59"/>
      <c r="D139" s="273">
        <v>356.21</v>
      </c>
      <c r="E139" s="276">
        <f t="shared" si="4"/>
        <v>71.725429394116333</v>
      </c>
      <c r="F139" s="276">
        <v>0</v>
      </c>
    </row>
    <row r="140" spans="1:6" x14ac:dyDescent="0.25">
      <c r="A140" s="59" t="s">
        <v>53</v>
      </c>
      <c r="B140" s="273">
        <v>114.5</v>
      </c>
      <c r="C140" s="59"/>
      <c r="D140" s="264">
        <v>1173.49</v>
      </c>
      <c r="E140" s="276">
        <f t="shared" si="4"/>
        <v>1024.882096069869</v>
      </c>
      <c r="F140" s="276">
        <v>0</v>
      </c>
    </row>
    <row r="141" spans="1:6" x14ac:dyDescent="0.25">
      <c r="A141" s="298" t="s">
        <v>54</v>
      </c>
      <c r="B141" s="299">
        <v>7081.12</v>
      </c>
      <c r="C141" s="299">
        <v>26700</v>
      </c>
      <c r="D141" s="299">
        <v>10497.69</v>
      </c>
      <c r="E141" s="300">
        <f t="shared" si="4"/>
        <v>148.24900580699099</v>
      </c>
      <c r="F141" s="300">
        <f t="shared" ref="F141:F202" si="5">D141/C141*100</f>
        <v>39.317191011235956</v>
      </c>
    </row>
    <row r="142" spans="1:6" ht="17.25" customHeight="1" x14ac:dyDescent="0.25">
      <c r="A142" s="59" t="s">
        <v>55</v>
      </c>
      <c r="B142" s="59"/>
      <c r="C142" s="59"/>
      <c r="D142" s="273">
        <v>40.380000000000003</v>
      </c>
      <c r="E142" s="276">
        <v>0</v>
      </c>
      <c r="F142" s="276">
        <v>0</v>
      </c>
    </row>
    <row r="143" spans="1:6" x14ac:dyDescent="0.25">
      <c r="A143" s="59" t="s">
        <v>56</v>
      </c>
      <c r="B143" s="273">
        <v>484.09</v>
      </c>
      <c r="C143" s="59"/>
      <c r="D143" s="273">
        <v>911.25</v>
      </c>
      <c r="E143" s="276">
        <f t="shared" si="4"/>
        <v>188.2397901216716</v>
      </c>
      <c r="F143" s="276">
        <v>0</v>
      </c>
    </row>
    <row r="144" spans="1:6" s="164" customFormat="1" x14ac:dyDescent="0.25">
      <c r="A144" s="59" t="s">
        <v>57</v>
      </c>
      <c r="B144" s="273">
        <v>168.12</v>
      </c>
      <c r="C144" s="59"/>
      <c r="D144" s="273">
        <v>185.79</v>
      </c>
      <c r="E144" s="276">
        <f t="shared" si="4"/>
        <v>110.51034975017843</v>
      </c>
      <c r="F144" s="276">
        <v>0</v>
      </c>
    </row>
    <row r="145" spans="1:6" s="169" customFormat="1" x14ac:dyDescent="0.25">
      <c r="A145" s="59" t="s">
        <v>58</v>
      </c>
      <c r="B145" s="273">
        <v>33</v>
      </c>
      <c r="C145" s="59"/>
      <c r="D145" s="264">
        <v>6736.8</v>
      </c>
      <c r="E145" s="276">
        <f t="shared" si="4"/>
        <v>20414.545454545456</v>
      </c>
      <c r="F145" s="276">
        <v>0</v>
      </c>
    </row>
    <row r="146" spans="1:6" x14ac:dyDescent="0.25">
      <c r="A146" s="59" t="s">
        <v>75</v>
      </c>
      <c r="B146" s="273">
        <v>140.4</v>
      </c>
      <c r="C146" s="59"/>
      <c r="D146" s="59"/>
      <c r="E146" s="276">
        <f t="shared" si="4"/>
        <v>0</v>
      </c>
      <c r="F146" s="276">
        <v>0</v>
      </c>
    </row>
    <row r="147" spans="1:6" x14ac:dyDescent="0.25">
      <c r="A147" s="59" t="s">
        <v>59</v>
      </c>
      <c r="B147" s="273">
        <v>187.65</v>
      </c>
      <c r="C147" s="59"/>
      <c r="D147" s="59"/>
      <c r="E147" s="276">
        <f t="shared" si="4"/>
        <v>0</v>
      </c>
      <c r="F147" s="276">
        <v>0</v>
      </c>
    </row>
    <row r="148" spans="1:6" s="160" customFormat="1" x14ac:dyDescent="0.25">
      <c r="A148" s="59" t="s">
        <v>60</v>
      </c>
      <c r="B148" s="264">
        <v>3966.91</v>
      </c>
      <c r="C148" s="59"/>
      <c r="D148" s="273">
        <v>448.19</v>
      </c>
      <c r="E148" s="276">
        <f t="shared" si="4"/>
        <v>11.298214479279842</v>
      </c>
      <c r="F148" s="276">
        <v>0</v>
      </c>
    </row>
    <row r="149" spans="1:6" x14ac:dyDescent="0.25">
      <c r="A149" s="59" t="s">
        <v>61</v>
      </c>
      <c r="B149" s="273">
        <v>462</v>
      </c>
      <c r="C149" s="59"/>
      <c r="D149" s="273">
        <v>516</v>
      </c>
      <c r="E149" s="276">
        <f t="shared" si="4"/>
        <v>111.68831168831169</v>
      </c>
      <c r="F149" s="276">
        <v>0</v>
      </c>
    </row>
    <row r="150" spans="1:6" x14ac:dyDescent="0.25">
      <c r="A150" s="59" t="s">
        <v>62</v>
      </c>
      <c r="B150" s="264">
        <v>1638.95</v>
      </c>
      <c r="C150" s="59"/>
      <c r="D150" s="264">
        <v>1659.28</v>
      </c>
      <c r="E150" s="276">
        <f t="shared" si="4"/>
        <v>101.24042832301168</v>
      </c>
      <c r="F150" s="276">
        <v>0</v>
      </c>
    </row>
    <row r="151" spans="1:6" s="160" customFormat="1" x14ac:dyDescent="0.25">
      <c r="A151" s="298" t="s">
        <v>149</v>
      </c>
      <c r="B151" s="298"/>
      <c r="C151" s="303">
        <v>500</v>
      </c>
      <c r="D151" s="303">
        <v>60</v>
      </c>
      <c r="E151" s="300">
        <v>0</v>
      </c>
      <c r="F151" s="300">
        <f t="shared" si="5"/>
        <v>12</v>
      </c>
    </row>
    <row r="152" spans="1:6" s="135" customFormat="1" x14ac:dyDescent="0.25">
      <c r="A152" s="59" t="s">
        <v>210</v>
      </c>
      <c r="B152" s="59"/>
      <c r="C152" s="59"/>
      <c r="D152" s="273">
        <v>60</v>
      </c>
      <c r="E152" s="276">
        <v>0</v>
      </c>
      <c r="F152" s="276">
        <v>0</v>
      </c>
    </row>
    <row r="153" spans="1:6" x14ac:dyDescent="0.25">
      <c r="A153" s="298" t="s">
        <v>63</v>
      </c>
      <c r="B153" s="299">
        <v>5582.09</v>
      </c>
      <c r="C153" s="299">
        <v>11300</v>
      </c>
      <c r="D153" s="299">
        <v>3434.7</v>
      </c>
      <c r="E153" s="300">
        <f t="shared" si="4"/>
        <v>61.53071698951468</v>
      </c>
      <c r="F153" s="300">
        <f t="shared" si="5"/>
        <v>30.395575221238936</v>
      </c>
    </row>
    <row r="154" spans="1:6" s="160" customFormat="1" ht="26.25" x14ac:dyDescent="0.25">
      <c r="A154" s="59" t="s">
        <v>166</v>
      </c>
      <c r="B154" s="264">
        <v>1590</v>
      </c>
      <c r="C154" s="59"/>
      <c r="D154" s="273">
        <v>202.45</v>
      </c>
      <c r="E154" s="276">
        <f t="shared" si="4"/>
        <v>12.732704402515724</v>
      </c>
      <c r="F154" s="276">
        <v>0</v>
      </c>
    </row>
    <row r="155" spans="1:6" x14ac:dyDescent="0.25">
      <c r="A155" s="59" t="s">
        <v>64</v>
      </c>
      <c r="B155" s="273">
        <v>781.06</v>
      </c>
      <c r="C155" s="59"/>
      <c r="D155" s="273">
        <v>553.28</v>
      </c>
      <c r="E155" s="276">
        <f t="shared" si="4"/>
        <v>70.837067574834194</v>
      </c>
      <c r="F155" s="276">
        <v>0</v>
      </c>
    </row>
    <row r="156" spans="1:6" ht="36.75" customHeight="1" x14ac:dyDescent="0.25">
      <c r="A156" s="59" t="s">
        <v>85</v>
      </c>
      <c r="B156" s="264">
        <v>2878.78</v>
      </c>
      <c r="C156" s="59"/>
      <c r="D156" s="264">
        <v>2321.2399999999998</v>
      </c>
      <c r="E156" s="276">
        <f t="shared" si="4"/>
        <v>80.632768047575695</v>
      </c>
      <c r="F156" s="276">
        <v>0</v>
      </c>
    </row>
    <row r="157" spans="1:6" x14ac:dyDescent="0.25">
      <c r="A157" s="59" t="s">
        <v>65</v>
      </c>
      <c r="B157" s="273">
        <v>315</v>
      </c>
      <c r="C157" s="59"/>
      <c r="D157" s="273">
        <v>355</v>
      </c>
      <c r="E157" s="276">
        <f t="shared" si="4"/>
        <v>112.6984126984127</v>
      </c>
      <c r="F157" s="276">
        <v>0</v>
      </c>
    </row>
    <row r="158" spans="1:6" x14ac:dyDescent="0.25">
      <c r="A158" s="59" t="s">
        <v>66</v>
      </c>
      <c r="B158" s="273">
        <v>17.25</v>
      </c>
      <c r="C158" s="59"/>
      <c r="D158" s="59"/>
      <c r="E158" s="276">
        <f t="shared" si="4"/>
        <v>0</v>
      </c>
      <c r="F158" s="276">
        <v>0</v>
      </c>
    </row>
    <row r="159" spans="1:6" s="169" customFormat="1" x14ac:dyDescent="0.25">
      <c r="A159" s="59" t="s">
        <v>67</v>
      </c>
      <c r="B159" s="59"/>
      <c r="C159" s="59"/>
      <c r="D159" s="273">
        <v>2.73</v>
      </c>
      <c r="E159" s="276">
        <v>0</v>
      </c>
      <c r="F159" s="276">
        <v>0</v>
      </c>
    </row>
    <row r="160" spans="1:6" s="163" customFormat="1" x14ac:dyDescent="0.25">
      <c r="A160" s="111" t="s">
        <v>19</v>
      </c>
      <c r="B160" s="113">
        <v>387.3</v>
      </c>
      <c r="C160" s="112">
        <v>5000</v>
      </c>
      <c r="D160" s="113">
        <v>434.98</v>
      </c>
      <c r="E160" s="276">
        <f t="shared" si="4"/>
        <v>112.3108701265169</v>
      </c>
      <c r="F160" s="276">
        <f t="shared" si="5"/>
        <v>8.6996000000000002</v>
      </c>
    </row>
    <row r="161" spans="1:6" s="160" customFormat="1" x14ac:dyDescent="0.25">
      <c r="A161" s="298" t="s">
        <v>68</v>
      </c>
      <c r="B161" s="303">
        <v>387.3</v>
      </c>
      <c r="C161" s="299">
        <v>5000</v>
      </c>
      <c r="D161" s="303">
        <v>434.98</v>
      </c>
      <c r="E161" s="300">
        <f t="shared" si="4"/>
        <v>112.3108701265169</v>
      </c>
      <c r="F161" s="300">
        <f t="shared" si="5"/>
        <v>8.6996000000000002</v>
      </c>
    </row>
    <row r="162" spans="1:6" s="175" customFormat="1" x14ac:dyDescent="0.25">
      <c r="A162" s="59" t="s">
        <v>69</v>
      </c>
      <c r="B162" s="273">
        <v>387.3</v>
      </c>
      <c r="C162" s="59"/>
      <c r="D162" s="273">
        <v>434.98</v>
      </c>
      <c r="E162" s="276">
        <f t="shared" si="4"/>
        <v>112.3108701265169</v>
      </c>
      <c r="F162" s="276">
        <v>0</v>
      </c>
    </row>
    <row r="163" spans="1:6" ht="26.25" x14ac:dyDescent="0.25">
      <c r="A163" s="111" t="s">
        <v>21</v>
      </c>
      <c r="B163" s="111"/>
      <c r="C163" s="112">
        <v>2000</v>
      </c>
      <c r="D163" s="112">
        <v>1650</v>
      </c>
      <c r="E163" s="276">
        <v>0</v>
      </c>
      <c r="F163" s="276">
        <f t="shared" si="5"/>
        <v>82.5</v>
      </c>
    </row>
    <row r="164" spans="1:6" s="135" customFormat="1" ht="15" customHeight="1" x14ac:dyDescent="0.25">
      <c r="A164" s="287" t="s">
        <v>103</v>
      </c>
      <c r="B164" s="287"/>
      <c r="C164" s="288">
        <v>2000</v>
      </c>
      <c r="D164" s="288">
        <v>1650</v>
      </c>
      <c r="E164" s="294">
        <v>0</v>
      </c>
      <c r="F164" s="294">
        <f t="shared" si="5"/>
        <v>82.5</v>
      </c>
    </row>
    <row r="165" spans="1:6" x14ac:dyDescent="0.25">
      <c r="A165" s="59" t="s">
        <v>211</v>
      </c>
      <c r="B165" s="59"/>
      <c r="C165" s="59"/>
      <c r="D165" s="264">
        <v>1650</v>
      </c>
      <c r="E165" s="276">
        <v>0</v>
      </c>
      <c r="F165" s="276">
        <v>0</v>
      </c>
    </row>
    <row r="166" spans="1:6" s="175" customFormat="1" x14ac:dyDescent="0.25">
      <c r="A166" s="111" t="s">
        <v>3</v>
      </c>
      <c r="B166" s="113">
        <v>130.51</v>
      </c>
      <c r="C166" s="112">
        <v>9700</v>
      </c>
      <c r="D166" s="113">
        <v>482.42</v>
      </c>
      <c r="E166" s="276">
        <f t="shared" si="4"/>
        <v>369.64217301356223</v>
      </c>
      <c r="F166" s="276">
        <f t="shared" si="5"/>
        <v>4.97340206185567</v>
      </c>
    </row>
    <row r="167" spans="1:6" s="166" customFormat="1" x14ac:dyDescent="0.25">
      <c r="A167" s="111" t="s">
        <v>126</v>
      </c>
      <c r="B167" s="111"/>
      <c r="C167" s="113">
        <v>300</v>
      </c>
      <c r="D167" s="113">
        <v>274.92</v>
      </c>
      <c r="E167" s="276">
        <v>0</v>
      </c>
      <c r="F167" s="276">
        <f t="shared" si="5"/>
        <v>91.640000000000015</v>
      </c>
    </row>
    <row r="168" spans="1:6" s="160" customFormat="1" x14ac:dyDescent="0.25">
      <c r="A168" s="298" t="s">
        <v>127</v>
      </c>
      <c r="B168" s="298"/>
      <c r="C168" s="303">
        <v>300</v>
      </c>
      <c r="D168" s="303">
        <v>274.92</v>
      </c>
      <c r="E168" s="300">
        <v>0</v>
      </c>
      <c r="F168" s="300">
        <f t="shared" si="5"/>
        <v>91.640000000000015</v>
      </c>
    </row>
    <row r="169" spans="1:6" s="164" customFormat="1" x14ac:dyDescent="0.25">
      <c r="A169" s="59" t="s">
        <v>191</v>
      </c>
      <c r="B169" s="59"/>
      <c r="C169" s="59"/>
      <c r="D169" s="273">
        <v>274.92</v>
      </c>
      <c r="E169" s="276">
        <v>0</v>
      </c>
      <c r="F169" s="276">
        <v>0</v>
      </c>
    </row>
    <row r="170" spans="1:6" x14ac:dyDescent="0.25">
      <c r="A170" s="111" t="s">
        <v>23</v>
      </c>
      <c r="B170" s="113">
        <v>130.51</v>
      </c>
      <c r="C170" s="112">
        <v>9400</v>
      </c>
      <c r="D170" s="113">
        <v>207.5</v>
      </c>
      <c r="E170" s="276">
        <f t="shared" si="4"/>
        <v>158.99164814956711</v>
      </c>
      <c r="F170" s="276">
        <f t="shared" si="5"/>
        <v>2.2074468085106385</v>
      </c>
    </row>
    <row r="171" spans="1:6" x14ac:dyDescent="0.25">
      <c r="A171" s="298" t="s">
        <v>86</v>
      </c>
      <c r="B171" s="303">
        <v>130.51</v>
      </c>
      <c r="C171" s="299">
        <v>9000</v>
      </c>
      <c r="D171" s="303">
        <v>207.5</v>
      </c>
      <c r="E171" s="300">
        <f t="shared" si="4"/>
        <v>158.99164814956711</v>
      </c>
      <c r="F171" s="300">
        <f t="shared" si="5"/>
        <v>2.3055555555555554</v>
      </c>
    </row>
    <row r="172" spans="1:6" ht="16.5" customHeight="1" x14ac:dyDescent="0.25">
      <c r="A172" s="59" t="s">
        <v>87</v>
      </c>
      <c r="B172" s="59"/>
      <c r="C172" s="59"/>
      <c r="D172" s="273">
        <v>207.5</v>
      </c>
      <c r="E172" s="276">
        <v>0</v>
      </c>
      <c r="F172" s="276">
        <v>0</v>
      </c>
    </row>
    <row r="173" spans="1:6" ht="15" customHeight="1" x14ac:dyDescent="0.25">
      <c r="A173" s="59" t="s">
        <v>167</v>
      </c>
      <c r="B173" s="273">
        <v>130.51</v>
      </c>
      <c r="C173" s="59"/>
      <c r="D173" s="59"/>
      <c r="E173" s="276">
        <f t="shared" si="4"/>
        <v>0</v>
      </c>
      <c r="F173" s="276">
        <v>0</v>
      </c>
    </row>
    <row r="174" spans="1:6" s="169" customFormat="1" ht="18" customHeight="1" x14ac:dyDescent="0.25">
      <c r="A174" s="298" t="s">
        <v>88</v>
      </c>
      <c r="B174" s="298"/>
      <c r="C174" s="303">
        <v>400</v>
      </c>
      <c r="D174" s="298"/>
      <c r="E174" s="300">
        <v>0</v>
      </c>
      <c r="F174" s="300">
        <f t="shared" si="5"/>
        <v>0</v>
      </c>
    </row>
    <row r="175" spans="1:6" s="160" customFormat="1" ht="42" customHeight="1" x14ac:dyDescent="0.25">
      <c r="A175" s="302" t="s">
        <v>89</v>
      </c>
      <c r="B175" s="290">
        <v>11635.39</v>
      </c>
      <c r="C175" s="290">
        <v>89700</v>
      </c>
      <c r="D175" s="290">
        <v>35415.660000000003</v>
      </c>
      <c r="E175" s="291">
        <f t="shared" si="4"/>
        <v>304.37879606957745</v>
      </c>
      <c r="F175" s="291">
        <f t="shared" si="5"/>
        <v>39.482341137123747</v>
      </c>
    </row>
    <row r="176" spans="1:6" s="160" customFormat="1" ht="42" customHeight="1" x14ac:dyDescent="0.25">
      <c r="A176" s="286" t="s">
        <v>231</v>
      </c>
      <c r="B176" s="282"/>
      <c r="C176" s="282">
        <v>36000</v>
      </c>
      <c r="D176" s="282">
        <v>8155.18</v>
      </c>
      <c r="E176" s="283"/>
      <c r="F176" s="283"/>
    </row>
    <row r="177" spans="1:6" x14ac:dyDescent="0.25">
      <c r="A177" s="306" t="s">
        <v>212</v>
      </c>
      <c r="B177" s="309">
        <v>0</v>
      </c>
      <c r="C177" s="307">
        <v>36000</v>
      </c>
      <c r="D177" s="307">
        <v>8155.18</v>
      </c>
      <c r="E177" s="308">
        <v>0</v>
      </c>
      <c r="F177" s="308">
        <f t="shared" si="5"/>
        <v>22.653277777777777</v>
      </c>
    </row>
    <row r="178" spans="1:6" x14ac:dyDescent="0.25">
      <c r="A178" s="306" t="s">
        <v>213</v>
      </c>
      <c r="B178" s="309">
        <v>0</v>
      </c>
      <c r="C178" s="307">
        <v>36000</v>
      </c>
      <c r="D178" s="307">
        <v>8155.18</v>
      </c>
      <c r="E178" s="308">
        <v>0</v>
      </c>
      <c r="F178" s="308">
        <f t="shared" si="5"/>
        <v>22.653277777777777</v>
      </c>
    </row>
    <row r="179" spans="1:6" s="135" customFormat="1" x14ac:dyDescent="0.25">
      <c r="A179" s="111" t="s">
        <v>2</v>
      </c>
      <c r="B179" s="111"/>
      <c r="C179" s="112">
        <v>36000</v>
      </c>
      <c r="D179" s="112">
        <v>8155.18</v>
      </c>
      <c r="E179" s="276">
        <v>0</v>
      </c>
      <c r="F179" s="276">
        <f t="shared" si="5"/>
        <v>22.653277777777777</v>
      </c>
    </row>
    <row r="180" spans="1:6" ht="37.5" customHeight="1" x14ac:dyDescent="0.25">
      <c r="A180" s="111" t="s">
        <v>18</v>
      </c>
      <c r="B180" s="111"/>
      <c r="C180" s="112">
        <v>36000</v>
      </c>
      <c r="D180" s="112">
        <v>8155.18</v>
      </c>
      <c r="E180" s="276">
        <v>0</v>
      </c>
      <c r="F180" s="276">
        <f t="shared" si="5"/>
        <v>22.653277777777777</v>
      </c>
    </row>
    <row r="181" spans="1:6" x14ac:dyDescent="0.25">
      <c r="A181" s="298" t="s">
        <v>45</v>
      </c>
      <c r="B181" s="298"/>
      <c r="C181" s="299">
        <v>5000</v>
      </c>
      <c r="D181" s="299">
        <v>1019.38</v>
      </c>
      <c r="E181" s="300">
        <v>0</v>
      </c>
      <c r="F181" s="300">
        <f t="shared" si="5"/>
        <v>20.387599999999999</v>
      </c>
    </row>
    <row r="182" spans="1:6" s="169" customFormat="1" x14ac:dyDescent="0.25">
      <c r="A182" s="59" t="s">
        <v>46</v>
      </c>
      <c r="B182" s="59"/>
      <c r="C182" s="59"/>
      <c r="D182" s="264">
        <v>1019.38</v>
      </c>
      <c r="E182" s="276">
        <v>0</v>
      </c>
      <c r="F182" s="276">
        <v>0</v>
      </c>
    </row>
    <row r="183" spans="1:6" x14ac:dyDescent="0.25">
      <c r="A183" s="298" t="s">
        <v>149</v>
      </c>
      <c r="B183" s="298"/>
      <c r="C183" s="299">
        <v>31000</v>
      </c>
      <c r="D183" s="299">
        <v>7135.8</v>
      </c>
      <c r="E183" s="300">
        <v>0</v>
      </c>
      <c r="F183" s="300">
        <f t="shared" si="5"/>
        <v>23.018709677419356</v>
      </c>
    </row>
    <row r="184" spans="1:6" x14ac:dyDescent="0.25">
      <c r="A184" s="59" t="s">
        <v>210</v>
      </c>
      <c r="B184" s="59"/>
      <c r="C184" s="59"/>
      <c r="D184" s="264">
        <v>7135.8</v>
      </c>
      <c r="E184" s="276">
        <v>0</v>
      </c>
      <c r="F184" s="276">
        <v>0</v>
      </c>
    </row>
    <row r="185" spans="1:6" ht="30.75" customHeight="1" x14ac:dyDescent="0.25">
      <c r="A185" s="281" t="s">
        <v>90</v>
      </c>
      <c r="B185" s="282">
        <v>3130.28</v>
      </c>
      <c r="C185" s="282">
        <v>7600</v>
      </c>
      <c r="D185" s="282">
        <v>7000</v>
      </c>
      <c r="E185" s="283">
        <f t="shared" si="4"/>
        <v>223.62216798497258</v>
      </c>
      <c r="F185" s="283">
        <f t="shared" si="5"/>
        <v>92.10526315789474</v>
      </c>
    </row>
    <row r="186" spans="1:6" s="166" customFormat="1" x14ac:dyDescent="0.25">
      <c r="A186" s="306" t="s">
        <v>214</v>
      </c>
      <c r="B186" s="307">
        <v>3130.28</v>
      </c>
      <c r="C186" s="307">
        <v>7600</v>
      </c>
      <c r="D186" s="307">
        <v>7000</v>
      </c>
      <c r="E186" s="308">
        <f t="shared" si="4"/>
        <v>223.62216798497258</v>
      </c>
      <c r="F186" s="308">
        <f t="shared" si="5"/>
        <v>92.10526315789474</v>
      </c>
    </row>
    <row r="187" spans="1:6" s="160" customFormat="1" x14ac:dyDescent="0.25">
      <c r="A187" s="111" t="s">
        <v>2</v>
      </c>
      <c r="B187" s="112">
        <v>3130.28</v>
      </c>
      <c r="C187" s="112">
        <v>7000</v>
      </c>
      <c r="D187" s="112">
        <v>7000</v>
      </c>
      <c r="E187" s="276">
        <f t="shared" si="4"/>
        <v>223.62216798497258</v>
      </c>
      <c r="F187" s="276">
        <f t="shared" si="5"/>
        <v>100</v>
      </c>
    </row>
    <row r="188" spans="1:6" s="164" customFormat="1" x14ac:dyDescent="0.25">
      <c r="A188" s="111" t="s">
        <v>18</v>
      </c>
      <c r="B188" s="112">
        <v>3130.28</v>
      </c>
      <c r="C188" s="112">
        <v>7000</v>
      </c>
      <c r="D188" s="112">
        <v>7000</v>
      </c>
      <c r="E188" s="276">
        <f t="shared" si="4"/>
        <v>223.62216798497258</v>
      </c>
      <c r="F188" s="276">
        <f t="shared" si="5"/>
        <v>100</v>
      </c>
    </row>
    <row r="189" spans="1:6" s="135" customFormat="1" x14ac:dyDescent="0.25">
      <c r="A189" s="298" t="s">
        <v>49</v>
      </c>
      <c r="B189" s="299">
        <v>2130.2800000000002</v>
      </c>
      <c r="C189" s="299">
        <v>5000</v>
      </c>
      <c r="D189" s="299">
        <v>5000</v>
      </c>
      <c r="E189" s="300">
        <f t="shared" si="4"/>
        <v>234.7109300185891</v>
      </c>
      <c r="F189" s="300">
        <f t="shared" si="5"/>
        <v>100</v>
      </c>
    </row>
    <row r="190" spans="1:6" s="135" customFormat="1" x14ac:dyDescent="0.25">
      <c r="A190" s="59" t="s">
        <v>50</v>
      </c>
      <c r="B190" s="264">
        <v>1282.3399999999999</v>
      </c>
      <c r="C190" s="59"/>
      <c r="D190" s="264">
        <v>1105.44</v>
      </c>
      <c r="E190" s="276">
        <f t="shared" si="4"/>
        <v>86.20490665502129</v>
      </c>
      <c r="F190" s="276">
        <v>0</v>
      </c>
    </row>
    <row r="191" spans="1:6" s="135" customFormat="1" x14ac:dyDescent="0.25">
      <c r="A191" s="59" t="s">
        <v>73</v>
      </c>
      <c r="B191" s="273">
        <v>68.709999999999994</v>
      </c>
      <c r="C191" s="59"/>
      <c r="D191" s="264">
        <v>1435.75</v>
      </c>
      <c r="E191" s="276">
        <f t="shared" si="4"/>
        <v>2089.5793916460489</v>
      </c>
      <c r="F191" s="276">
        <v>0</v>
      </c>
    </row>
    <row r="192" spans="1:6" x14ac:dyDescent="0.25">
      <c r="A192" s="59" t="s">
        <v>52</v>
      </c>
      <c r="B192" s="273">
        <v>436.65</v>
      </c>
      <c r="C192" s="59"/>
      <c r="D192" s="59"/>
      <c r="E192" s="276">
        <f t="shared" si="4"/>
        <v>0</v>
      </c>
      <c r="F192" s="276">
        <v>0</v>
      </c>
    </row>
    <row r="193" spans="1:6" s="135" customFormat="1" x14ac:dyDescent="0.25">
      <c r="A193" s="59" t="s">
        <v>53</v>
      </c>
      <c r="B193" s="273">
        <v>342.58</v>
      </c>
      <c r="C193" s="59"/>
      <c r="D193" s="264">
        <v>2458.81</v>
      </c>
      <c r="E193" s="276">
        <f t="shared" si="4"/>
        <v>717.73308424309653</v>
      </c>
      <c r="F193" s="276">
        <v>0</v>
      </c>
    </row>
    <row r="194" spans="1:6" s="135" customFormat="1" x14ac:dyDescent="0.25">
      <c r="A194" s="298" t="s">
        <v>63</v>
      </c>
      <c r="B194" s="299">
        <v>1000</v>
      </c>
      <c r="C194" s="299">
        <v>2000</v>
      </c>
      <c r="D194" s="299">
        <v>2000</v>
      </c>
      <c r="E194" s="300">
        <f t="shared" si="4"/>
        <v>200</v>
      </c>
      <c r="F194" s="300">
        <f t="shared" si="5"/>
        <v>100</v>
      </c>
    </row>
    <row r="195" spans="1:6" s="160" customFormat="1" x14ac:dyDescent="0.25">
      <c r="A195" s="59" t="s">
        <v>85</v>
      </c>
      <c r="B195" s="273">
        <v>868.75</v>
      </c>
      <c r="C195" s="59"/>
      <c r="D195" s="264">
        <v>1778.75</v>
      </c>
      <c r="E195" s="276">
        <f t="shared" si="4"/>
        <v>204.74820143884892</v>
      </c>
      <c r="F195" s="276" t="e">
        <f t="shared" si="5"/>
        <v>#DIV/0!</v>
      </c>
    </row>
    <row r="196" spans="1:6" s="160" customFormat="1" x14ac:dyDescent="0.25">
      <c r="A196" s="59" t="s">
        <v>67</v>
      </c>
      <c r="B196" s="273">
        <v>131.25</v>
      </c>
      <c r="C196" s="59"/>
      <c r="D196" s="273">
        <v>221.25</v>
      </c>
      <c r="E196" s="276">
        <f t="shared" si="4"/>
        <v>168.57142857142858</v>
      </c>
      <c r="F196" s="276" t="e">
        <f t="shared" si="5"/>
        <v>#DIV/0!</v>
      </c>
    </row>
    <row r="197" spans="1:6" x14ac:dyDescent="0.25">
      <c r="A197" s="111" t="s">
        <v>3</v>
      </c>
      <c r="B197" s="111"/>
      <c r="C197" s="113">
        <v>600</v>
      </c>
      <c r="D197" s="111"/>
      <c r="E197" s="276">
        <v>0</v>
      </c>
      <c r="F197" s="276">
        <f t="shared" si="5"/>
        <v>0</v>
      </c>
    </row>
    <row r="198" spans="1:6" s="160" customFormat="1" x14ac:dyDescent="0.25">
      <c r="A198" s="111" t="s">
        <v>23</v>
      </c>
      <c r="B198" s="111"/>
      <c r="C198" s="113">
        <v>600</v>
      </c>
      <c r="D198" s="111"/>
      <c r="E198" s="276">
        <v>0</v>
      </c>
      <c r="F198" s="276">
        <f t="shared" si="5"/>
        <v>0</v>
      </c>
    </row>
    <row r="199" spans="1:6" x14ac:dyDescent="0.25">
      <c r="A199" s="298" t="s">
        <v>88</v>
      </c>
      <c r="B199" s="298"/>
      <c r="C199" s="303">
        <v>600</v>
      </c>
      <c r="D199" s="298"/>
      <c r="E199" s="300">
        <v>0</v>
      </c>
      <c r="F199" s="300">
        <f t="shared" si="5"/>
        <v>0</v>
      </c>
    </row>
    <row r="200" spans="1:6" x14ac:dyDescent="0.25">
      <c r="A200" s="111" t="s">
        <v>2</v>
      </c>
      <c r="B200" s="112">
        <v>3130.28</v>
      </c>
      <c r="C200" s="112">
        <v>7000</v>
      </c>
      <c r="D200" s="112">
        <v>7000</v>
      </c>
      <c r="E200" s="276">
        <f t="shared" si="4"/>
        <v>223.62216798497258</v>
      </c>
      <c r="F200" s="276">
        <f t="shared" si="5"/>
        <v>100</v>
      </c>
    </row>
    <row r="201" spans="1:6" s="160" customFormat="1" x14ac:dyDescent="0.25">
      <c r="A201" s="111" t="s">
        <v>18</v>
      </c>
      <c r="B201" s="112">
        <v>3130.28</v>
      </c>
      <c r="C201" s="112">
        <v>7000</v>
      </c>
      <c r="D201" s="112">
        <v>7000</v>
      </c>
      <c r="E201" s="276">
        <f t="shared" si="4"/>
        <v>223.62216798497258</v>
      </c>
      <c r="F201" s="276">
        <f t="shared" si="5"/>
        <v>100</v>
      </c>
    </row>
    <row r="202" spans="1:6" s="160" customFormat="1" ht="17.25" customHeight="1" x14ac:dyDescent="0.25">
      <c r="A202" s="298" t="s">
        <v>49</v>
      </c>
      <c r="B202" s="299">
        <v>2130.2800000000002</v>
      </c>
      <c r="C202" s="299">
        <v>5000</v>
      </c>
      <c r="D202" s="299">
        <v>5000</v>
      </c>
      <c r="E202" s="300">
        <f t="shared" si="4"/>
        <v>234.7109300185891</v>
      </c>
      <c r="F202" s="300">
        <f t="shared" si="5"/>
        <v>100</v>
      </c>
    </row>
    <row r="203" spans="1:6" s="163" customFormat="1" x14ac:dyDescent="0.25">
      <c r="A203" s="59" t="s">
        <v>50</v>
      </c>
      <c r="B203" s="264">
        <v>1282.3399999999999</v>
      </c>
      <c r="C203" s="59"/>
      <c r="D203" s="264">
        <v>1105.44</v>
      </c>
      <c r="E203" s="276">
        <f t="shared" ref="E203:E256" si="6">D203/B203*100</f>
        <v>86.20490665502129</v>
      </c>
      <c r="F203" s="276">
        <v>0</v>
      </c>
    </row>
    <row r="204" spans="1:6" x14ac:dyDescent="0.25">
      <c r="A204" s="59" t="s">
        <v>73</v>
      </c>
      <c r="B204" s="273">
        <v>68.709999999999994</v>
      </c>
      <c r="C204" s="59"/>
      <c r="D204" s="264">
        <v>1435.75</v>
      </c>
      <c r="E204" s="276">
        <f t="shared" si="6"/>
        <v>2089.5793916460489</v>
      </c>
      <c r="F204" s="276">
        <v>0</v>
      </c>
    </row>
    <row r="205" spans="1:6" x14ac:dyDescent="0.25">
      <c r="A205" s="59" t="s">
        <v>52</v>
      </c>
      <c r="B205" s="273">
        <v>436.65</v>
      </c>
      <c r="C205" s="59"/>
      <c r="D205" s="59"/>
      <c r="E205" s="276">
        <f t="shared" si="6"/>
        <v>0</v>
      </c>
      <c r="F205" s="276">
        <v>0</v>
      </c>
    </row>
    <row r="206" spans="1:6" x14ac:dyDescent="0.25">
      <c r="A206" s="59" t="s">
        <v>53</v>
      </c>
      <c r="B206" s="273">
        <v>342.58</v>
      </c>
      <c r="C206" s="59"/>
      <c r="D206" s="264">
        <v>2458.81</v>
      </c>
      <c r="E206" s="276">
        <f t="shared" si="6"/>
        <v>717.73308424309653</v>
      </c>
      <c r="F206" s="276">
        <v>0</v>
      </c>
    </row>
    <row r="207" spans="1:6" x14ac:dyDescent="0.25">
      <c r="A207" s="298" t="s">
        <v>63</v>
      </c>
      <c r="B207" s="299">
        <v>1000</v>
      </c>
      <c r="C207" s="299">
        <v>2000</v>
      </c>
      <c r="D207" s="299">
        <v>2000</v>
      </c>
      <c r="E207" s="300">
        <f t="shared" si="6"/>
        <v>200</v>
      </c>
      <c r="F207" s="300">
        <f t="shared" ref="F207:F266" si="7">D207/C207*100</f>
        <v>100</v>
      </c>
    </row>
    <row r="208" spans="1:6" x14ac:dyDescent="0.25">
      <c r="A208" s="59" t="s">
        <v>85</v>
      </c>
      <c r="B208" s="273">
        <v>868.75</v>
      </c>
      <c r="C208" s="59"/>
      <c r="D208" s="264">
        <v>1778.75</v>
      </c>
      <c r="E208" s="276">
        <f t="shared" si="6"/>
        <v>204.74820143884892</v>
      </c>
      <c r="F208" s="276">
        <v>0</v>
      </c>
    </row>
    <row r="209" spans="1:6" x14ac:dyDescent="0.25">
      <c r="A209" s="59" t="s">
        <v>67</v>
      </c>
      <c r="B209" s="273">
        <v>131.25</v>
      </c>
      <c r="C209" s="59"/>
      <c r="D209" s="273">
        <v>221.25</v>
      </c>
      <c r="E209" s="276">
        <f t="shared" si="6"/>
        <v>168.57142857142858</v>
      </c>
      <c r="F209" s="276">
        <v>0</v>
      </c>
    </row>
    <row r="210" spans="1:6" s="166" customFormat="1" x14ac:dyDescent="0.25">
      <c r="A210" s="111" t="s">
        <v>3</v>
      </c>
      <c r="B210" s="111"/>
      <c r="C210" s="113">
        <v>600</v>
      </c>
      <c r="D210" s="111"/>
      <c r="E210" s="276">
        <v>0</v>
      </c>
      <c r="F210" s="276">
        <f t="shared" si="7"/>
        <v>0</v>
      </c>
    </row>
    <row r="211" spans="1:6" s="163" customFormat="1" x14ac:dyDescent="0.25">
      <c r="A211" s="111" t="s">
        <v>23</v>
      </c>
      <c r="B211" s="111"/>
      <c r="C211" s="113">
        <v>600</v>
      </c>
      <c r="D211" s="111"/>
      <c r="E211" s="276">
        <v>0</v>
      </c>
      <c r="F211" s="276">
        <f t="shared" si="7"/>
        <v>0</v>
      </c>
    </row>
    <row r="212" spans="1:6" x14ac:dyDescent="0.25">
      <c r="A212" s="298" t="s">
        <v>88</v>
      </c>
      <c r="B212" s="298"/>
      <c r="C212" s="303">
        <v>600</v>
      </c>
      <c r="D212" s="298"/>
      <c r="E212" s="300">
        <v>0</v>
      </c>
      <c r="F212" s="300">
        <f t="shared" si="7"/>
        <v>0</v>
      </c>
    </row>
    <row r="213" spans="1:6" s="164" customFormat="1" ht="36" customHeight="1" x14ac:dyDescent="0.25">
      <c r="A213" s="301" t="s">
        <v>91</v>
      </c>
      <c r="B213" s="301"/>
      <c r="C213" s="292">
        <v>5000</v>
      </c>
      <c r="D213" s="292">
        <v>3825.08</v>
      </c>
      <c r="E213" s="293">
        <v>0</v>
      </c>
      <c r="F213" s="293">
        <f t="shared" si="7"/>
        <v>76.501599999999996</v>
      </c>
    </row>
    <row r="214" spans="1:6" ht="26.25" x14ac:dyDescent="0.25">
      <c r="A214" s="306" t="s">
        <v>215</v>
      </c>
      <c r="B214" s="309">
        <v>0</v>
      </c>
      <c r="C214" s="307">
        <v>5000</v>
      </c>
      <c r="D214" s="307">
        <v>3825.08</v>
      </c>
      <c r="E214" s="308">
        <v>0</v>
      </c>
      <c r="F214" s="308">
        <f t="shared" si="7"/>
        <v>76.501599999999996</v>
      </c>
    </row>
    <row r="215" spans="1:6" s="135" customFormat="1" ht="26.25" x14ac:dyDescent="0.25">
      <c r="A215" s="306" t="s">
        <v>216</v>
      </c>
      <c r="B215" s="309">
        <v>0</v>
      </c>
      <c r="C215" s="307">
        <v>5000</v>
      </c>
      <c r="D215" s="307">
        <v>3825.08</v>
      </c>
      <c r="E215" s="308">
        <v>0</v>
      </c>
      <c r="F215" s="308">
        <f t="shared" si="7"/>
        <v>76.501599999999996</v>
      </c>
    </row>
    <row r="216" spans="1:6" s="135" customFormat="1" x14ac:dyDescent="0.25">
      <c r="A216" s="111" t="s">
        <v>2</v>
      </c>
      <c r="B216" s="111"/>
      <c r="C216" s="112">
        <v>1000</v>
      </c>
      <c r="D216" s="111"/>
      <c r="E216" s="276">
        <v>0</v>
      </c>
      <c r="F216" s="276">
        <f t="shared" si="7"/>
        <v>0</v>
      </c>
    </row>
    <row r="217" spans="1:6" s="160" customFormat="1" ht="23.25" customHeight="1" x14ac:dyDescent="0.25">
      <c r="A217" s="111" t="s">
        <v>18</v>
      </c>
      <c r="B217" s="111"/>
      <c r="C217" s="112">
        <v>1000</v>
      </c>
      <c r="D217" s="111"/>
      <c r="E217" s="276">
        <v>0</v>
      </c>
      <c r="F217" s="276">
        <f t="shared" si="7"/>
        <v>0</v>
      </c>
    </row>
    <row r="218" spans="1:6" x14ac:dyDescent="0.25">
      <c r="A218" s="295" t="s">
        <v>54</v>
      </c>
      <c r="B218" s="295"/>
      <c r="C218" s="296">
        <v>1000</v>
      </c>
      <c r="D218" s="295"/>
      <c r="E218" s="297">
        <v>0</v>
      </c>
      <c r="F218" s="297">
        <f t="shared" si="7"/>
        <v>0</v>
      </c>
    </row>
    <row r="219" spans="1:6" x14ac:dyDescent="0.25">
      <c r="A219" s="111" t="s">
        <v>3</v>
      </c>
      <c r="B219" s="111"/>
      <c r="C219" s="112">
        <v>4000</v>
      </c>
      <c r="D219" s="112">
        <v>3825.08</v>
      </c>
      <c r="E219" s="276">
        <v>0</v>
      </c>
      <c r="F219" s="276">
        <f t="shared" si="7"/>
        <v>95.626999999999995</v>
      </c>
    </row>
    <row r="220" spans="1:6" x14ac:dyDescent="0.25">
      <c r="A220" s="111" t="s">
        <v>126</v>
      </c>
      <c r="B220" s="111"/>
      <c r="C220" s="112">
        <v>4000</v>
      </c>
      <c r="D220" s="112">
        <v>3825.08</v>
      </c>
      <c r="E220" s="276">
        <v>0</v>
      </c>
      <c r="F220" s="276">
        <f t="shared" si="7"/>
        <v>95.626999999999995</v>
      </c>
    </row>
    <row r="221" spans="1:6" x14ac:dyDescent="0.25">
      <c r="A221" s="298" t="s">
        <v>127</v>
      </c>
      <c r="B221" s="298"/>
      <c r="C221" s="299">
        <v>4000</v>
      </c>
      <c r="D221" s="299">
        <v>3825.08</v>
      </c>
      <c r="E221" s="300">
        <v>0</v>
      </c>
      <c r="F221" s="300">
        <f t="shared" si="7"/>
        <v>95.626999999999995</v>
      </c>
    </row>
    <row r="222" spans="1:6" x14ac:dyDescent="0.25">
      <c r="A222" s="59" t="s">
        <v>191</v>
      </c>
      <c r="B222" s="59"/>
      <c r="C222" s="59"/>
      <c r="D222" s="264">
        <v>3825.08</v>
      </c>
      <c r="E222" s="276">
        <v>0</v>
      </c>
      <c r="F222" s="276">
        <v>0</v>
      </c>
    </row>
    <row r="223" spans="1:6" ht="36.75" customHeight="1" x14ac:dyDescent="0.25">
      <c r="A223" s="301" t="s">
        <v>92</v>
      </c>
      <c r="B223" s="292">
        <v>1550</v>
      </c>
      <c r="C223" s="292">
        <v>6600</v>
      </c>
      <c r="D223" s="304">
        <v>270</v>
      </c>
      <c r="E223" s="293">
        <f t="shared" si="6"/>
        <v>17.419354838709676</v>
      </c>
      <c r="F223" s="293">
        <f t="shared" si="7"/>
        <v>4.0909090909090908</v>
      </c>
    </row>
    <row r="224" spans="1:6" ht="18.75" customHeight="1" x14ac:dyDescent="0.25">
      <c r="A224" s="277" t="s">
        <v>217</v>
      </c>
      <c r="B224" s="278">
        <v>1550</v>
      </c>
      <c r="C224" s="278">
        <v>6600</v>
      </c>
      <c r="D224" s="280">
        <v>270</v>
      </c>
      <c r="E224" s="279">
        <f t="shared" si="6"/>
        <v>17.419354838709676</v>
      </c>
      <c r="F224" s="279">
        <f t="shared" si="7"/>
        <v>4.0909090909090908</v>
      </c>
    </row>
    <row r="225" spans="1:6" ht="15.75" customHeight="1" x14ac:dyDescent="0.25">
      <c r="A225" s="277" t="s">
        <v>218</v>
      </c>
      <c r="B225" s="278">
        <v>1550</v>
      </c>
      <c r="C225" s="278">
        <v>6600</v>
      </c>
      <c r="D225" s="280">
        <v>270</v>
      </c>
      <c r="E225" s="279">
        <f t="shared" si="6"/>
        <v>17.419354838709676</v>
      </c>
      <c r="F225" s="279">
        <f t="shared" si="7"/>
        <v>4.0909090909090908</v>
      </c>
    </row>
    <row r="226" spans="1:6" x14ac:dyDescent="0.25">
      <c r="A226" s="111" t="s">
        <v>2</v>
      </c>
      <c r="B226" s="112">
        <v>1550</v>
      </c>
      <c r="C226" s="112">
        <v>6300</v>
      </c>
      <c r="D226" s="113">
        <v>270</v>
      </c>
      <c r="E226" s="276">
        <f t="shared" si="6"/>
        <v>17.419354838709676</v>
      </c>
      <c r="F226" s="276">
        <f t="shared" si="7"/>
        <v>4.2857142857142856</v>
      </c>
    </row>
    <row r="227" spans="1:6" s="169" customFormat="1" x14ac:dyDescent="0.25">
      <c r="A227" s="111" t="s">
        <v>18</v>
      </c>
      <c r="B227" s="112">
        <v>1550</v>
      </c>
      <c r="C227" s="112">
        <v>6300</v>
      </c>
      <c r="D227" s="113">
        <v>270</v>
      </c>
      <c r="E227" s="276">
        <f t="shared" si="6"/>
        <v>17.419354838709676</v>
      </c>
      <c r="F227" s="276">
        <f t="shared" si="7"/>
        <v>4.2857142857142856</v>
      </c>
    </row>
    <row r="228" spans="1:6" s="160" customFormat="1" x14ac:dyDescent="0.25">
      <c r="A228" s="298" t="s">
        <v>45</v>
      </c>
      <c r="B228" s="298"/>
      <c r="C228" s="299">
        <v>1700</v>
      </c>
      <c r="D228" s="298"/>
      <c r="E228" s="300">
        <v>0</v>
      </c>
      <c r="F228" s="300">
        <f t="shared" si="7"/>
        <v>0</v>
      </c>
    </row>
    <row r="229" spans="1:6" x14ac:dyDescent="0.25">
      <c r="A229" s="298" t="s">
        <v>49</v>
      </c>
      <c r="B229" s="298"/>
      <c r="C229" s="299">
        <v>1200</v>
      </c>
      <c r="D229" s="303">
        <v>270</v>
      </c>
      <c r="E229" s="300">
        <v>0</v>
      </c>
      <c r="F229" s="300">
        <f t="shared" si="7"/>
        <v>22.5</v>
      </c>
    </row>
    <row r="230" spans="1:6" s="160" customFormat="1" x14ac:dyDescent="0.25">
      <c r="A230" s="59" t="s">
        <v>50</v>
      </c>
      <c r="B230" s="59"/>
      <c r="C230" s="59"/>
      <c r="D230" s="273">
        <v>270</v>
      </c>
      <c r="E230" s="276">
        <v>0</v>
      </c>
      <c r="F230" s="276">
        <v>0</v>
      </c>
    </row>
    <row r="231" spans="1:6" s="135" customFormat="1" x14ac:dyDescent="0.25">
      <c r="A231" s="298" t="s">
        <v>63</v>
      </c>
      <c r="B231" s="299">
        <v>1550</v>
      </c>
      <c r="C231" s="299">
        <v>3400</v>
      </c>
      <c r="D231" s="298"/>
      <c r="E231" s="300">
        <f t="shared" si="6"/>
        <v>0</v>
      </c>
      <c r="F231" s="300">
        <f t="shared" si="7"/>
        <v>0</v>
      </c>
    </row>
    <row r="232" spans="1:6" x14ac:dyDescent="0.25">
      <c r="A232" s="59" t="s">
        <v>85</v>
      </c>
      <c r="B232" s="264">
        <v>1550</v>
      </c>
      <c r="C232" s="59"/>
      <c r="D232" s="59"/>
      <c r="E232" s="276">
        <f t="shared" si="6"/>
        <v>0</v>
      </c>
      <c r="F232" s="276">
        <v>0</v>
      </c>
    </row>
    <row r="233" spans="1:6" s="135" customFormat="1" x14ac:dyDescent="0.25">
      <c r="A233" s="111" t="s">
        <v>3</v>
      </c>
      <c r="B233" s="111"/>
      <c r="C233" s="113">
        <v>300</v>
      </c>
      <c r="D233" s="111"/>
      <c r="E233" s="276">
        <v>0</v>
      </c>
      <c r="F233" s="276">
        <f t="shared" si="7"/>
        <v>0</v>
      </c>
    </row>
    <row r="234" spans="1:6" x14ac:dyDescent="0.25">
      <c r="A234" s="111" t="s">
        <v>23</v>
      </c>
      <c r="B234" s="111"/>
      <c r="C234" s="113">
        <v>300</v>
      </c>
      <c r="D234" s="111"/>
      <c r="E234" s="276">
        <v>0</v>
      </c>
      <c r="F234" s="276">
        <f t="shared" si="7"/>
        <v>0</v>
      </c>
    </row>
    <row r="235" spans="1:6" x14ac:dyDescent="0.25">
      <c r="A235" s="298" t="s">
        <v>86</v>
      </c>
      <c r="B235" s="298"/>
      <c r="C235" s="303">
        <v>200</v>
      </c>
      <c r="D235" s="298"/>
      <c r="E235" s="300">
        <v>0</v>
      </c>
      <c r="F235" s="300">
        <f t="shared" si="7"/>
        <v>0</v>
      </c>
    </row>
    <row r="236" spans="1:6" x14ac:dyDescent="0.25">
      <c r="A236" s="298" t="s">
        <v>88</v>
      </c>
      <c r="B236" s="298"/>
      <c r="C236" s="303">
        <v>100</v>
      </c>
      <c r="D236" s="298"/>
      <c r="E236" s="300">
        <v>0</v>
      </c>
      <c r="F236" s="300">
        <f t="shared" si="7"/>
        <v>0</v>
      </c>
    </row>
    <row r="237" spans="1:6" s="164" customFormat="1" ht="40.5" customHeight="1" x14ac:dyDescent="0.25">
      <c r="A237" s="281" t="s">
        <v>93</v>
      </c>
      <c r="B237" s="284">
        <v>258.58</v>
      </c>
      <c r="C237" s="282">
        <v>4000</v>
      </c>
      <c r="D237" s="281"/>
      <c r="E237" s="283">
        <f t="shared" si="6"/>
        <v>0</v>
      </c>
      <c r="F237" s="283">
        <f t="shared" si="7"/>
        <v>0</v>
      </c>
    </row>
    <row r="238" spans="1:6" s="169" customFormat="1" x14ac:dyDescent="0.25">
      <c r="A238" s="306" t="s">
        <v>219</v>
      </c>
      <c r="B238" s="309">
        <v>258.58</v>
      </c>
      <c r="C238" s="307">
        <v>4000</v>
      </c>
      <c r="D238" s="309">
        <v>0</v>
      </c>
      <c r="E238" s="308">
        <f t="shared" si="6"/>
        <v>0</v>
      </c>
      <c r="F238" s="308">
        <f t="shared" si="7"/>
        <v>0</v>
      </c>
    </row>
    <row r="239" spans="1:6" x14ac:dyDescent="0.25">
      <c r="A239" s="306" t="s">
        <v>220</v>
      </c>
      <c r="B239" s="309">
        <v>258.58</v>
      </c>
      <c r="C239" s="307">
        <v>4000</v>
      </c>
      <c r="D239" s="309">
        <v>0</v>
      </c>
      <c r="E239" s="308">
        <f t="shared" si="6"/>
        <v>0</v>
      </c>
      <c r="F239" s="308">
        <f t="shared" si="7"/>
        <v>0</v>
      </c>
    </row>
    <row r="240" spans="1:6" x14ac:dyDescent="0.25">
      <c r="A240" s="111" t="s">
        <v>2</v>
      </c>
      <c r="B240" s="113">
        <v>258.58</v>
      </c>
      <c r="C240" s="112">
        <v>4000</v>
      </c>
      <c r="D240" s="111"/>
      <c r="E240" s="276">
        <f t="shared" si="6"/>
        <v>0</v>
      </c>
      <c r="F240" s="276">
        <f t="shared" si="7"/>
        <v>0</v>
      </c>
    </row>
    <row r="241" spans="1:6" s="160" customFormat="1" x14ac:dyDescent="0.25">
      <c r="A241" s="111" t="s">
        <v>18</v>
      </c>
      <c r="B241" s="113">
        <v>258.58</v>
      </c>
      <c r="C241" s="112">
        <v>4000</v>
      </c>
      <c r="D241" s="111"/>
      <c r="E241" s="276">
        <f t="shared" si="6"/>
        <v>0</v>
      </c>
      <c r="F241" s="276">
        <f t="shared" si="7"/>
        <v>0</v>
      </c>
    </row>
    <row r="242" spans="1:6" s="135" customFormat="1" x14ac:dyDescent="0.25">
      <c r="A242" s="298" t="s">
        <v>45</v>
      </c>
      <c r="B242" s="303">
        <v>258.58</v>
      </c>
      <c r="C242" s="299">
        <v>4000</v>
      </c>
      <c r="D242" s="298"/>
      <c r="E242" s="300">
        <f t="shared" si="6"/>
        <v>0</v>
      </c>
      <c r="F242" s="300">
        <f t="shared" si="7"/>
        <v>0</v>
      </c>
    </row>
    <row r="243" spans="1:6" s="160" customFormat="1" x14ac:dyDescent="0.25">
      <c r="A243" s="59" t="s">
        <v>46</v>
      </c>
      <c r="B243" s="273">
        <v>258.58</v>
      </c>
      <c r="C243" s="59"/>
      <c r="D243" s="59"/>
      <c r="E243" s="276">
        <f t="shared" si="6"/>
        <v>0</v>
      </c>
      <c r="F243" s="276">
        <v>0</v>
      </c>
    </row>
    <row r="244" spans="1:6" s="135" customFormat="1" ht="36" customHeight="1" x14ac:dyDescent="0.25">
      <c r="A244" s="301" t="s">
        <v>94</v>
      </c>
      <c r="B244" s="292">
        <v>5389.86</v>
      </c>
      <c r="C244" s="292">
        <v>25500</v>
      </c>
      <c r="D244" s="292">
        <v>14203</v>
      </c>
      <c r="E244" s="293">
        <f t="shared" si="6"/>
        <v>263.5133380087795</v>
      </c>
      <c r="F244" s="293">
        <f t="shared" si="7"/>
        <v>55.698039215686279</v>
      </c>
    </row>
    <row r="245" spans="1:6" x14ac:dyDescent="0.25">
      <c r="A245" s="306" t="s">
        <v>207</v>
      </c>
      <c r="B245" s="307">
        <v>5389.86</v>
      </c>
      <c r="C245" s="307">
        <v>25500</v>
      </c>
      <c r="D245" s="307">
        <v>14203</v>
      </c>
      <c r="E245" s="308">
        <f t="shared" si="6"/>
        <v>263.5133380087795</v>
      </c>
      <c r="F245" s="308">
        <f t="shared" si="7"/>
        <v>55.698039215686279</v>
      </c>
    </row>
    <row r="246" spans="1:6" s="135" customFormat="1" ht="26.25" x14ac:dyDescent="0.25">
      <c r="A246" s="306" t="s">
        <v>208</v>
      </c>
      <c r="B246" s="309">
        <v>0</v>
      </c>
      <c r="C246" s="307">
        <v>25500</v>
      </c>
      <c r="D246" s="307">
        <v>14203</v>
      </c>
      <c r="E246" s="308">
        <v>0</v>
      </c>
      <c r="F246" s="308">
        <f t="shared" si="7"/>
        <v>55.698039215686279</v>
      </c>
    </row>
    <row r="247" spans="1:6" x14ac:dyDescent="0.25">
      <c r="A247" s="111" t="s">
        <v>2</v>
      </c>
      <c r="B247" s="111"/>
      <c r="C247" s="112">
        <v>23500</v>
      </c>
      <c r="D247" s="112">
        <v>14203</v>
      </c>
      <c r="E247" s="276">
        <v>0</v>
      </c>
      <c r="F247" s="276">
        <f t="shared" si="7"/>
        <v>60.438297872340428</v>
      </c>
    </row>
    <row r="248" spans="1:6" s="160" customFormat="1" x14ac:dyDescent="0.25">
      <c r="A248" s="111" t="s">
        <v>17</v>
      </c>
      <c r="B248" s="111"/>
      <c r="C248" s="112">
        <v>5000</v>
      </c>
      <c r="D248" s="112">
        <v>2852</v>
      </c>
      <c r="E248" s="276">
        <v>0</v>
      </c>
      <c r="F248" s="276">
        <f t="shared" si="7"/>
        <v>57.04</v>
      </c>
    </row>
    <row r="249" spans="1:6" s="135" customFormat="1" x14ac:dyDescent="0.25">
      <c r="A249" s="298" t="s">
        <v>81</v>
      </c>
      <c r="B249" s="298"/>
      <c r="C249" s="299">
        <v>5000</v>
      </c>
      <c r="D249" s="299">
        <v>2852</v>
      </c>
      <c r="E249" s="300">
        <v>0</v>
      </c>
      <c r="F249" s="300">
        <f t="shared" si="7"/>
        <v>57.04</v>
      </c>
    </row>
    <row r="250" spans="1:6" s="163" customFormat="1" x14ac:dyDescent="0.25">
      <c r="A250" s="59" t="s">
        <v>82</v>
      </c>
      <c r="B250" s="59"/>
      <c r="C250" s="59"/>
      <c r="D250" s="264">
        <v>2852</v>
      </c>
      <c r="E250" s="276">
        <v>0</v>
      </c>
      <c r="F250" s="276">
        <v>0</v>
      </c>
    </row>
    <row r="251" spans="1:6" s="176" customFormat="1" x14ac:dyDescent="0.25">
      <c r="A251" s="111" t="s">
        <v>18</v>
      </c>
      <c r="B251" s="111"/>
      <c r="C251" s="112">
        <v>12500</v>
      </c>
      <c r="D251" s="112">
        <v>9500</v>
      </c>
      <c r="E251" s="276">
        <v>0</v>
      </c>
      <c r="F251" s="276">
        <f t="shared" si="7"/>
        <v>76</v>
      </c>
    </row>
    <row r="252" spans="1:6" s="175" customFormat="1" x14ac:dyDescent="0.25">
      <c r="A252" s="298" t="s">
        <v>49</v>
      </c>
      <c r="B252" s="298"/>
      <c r="C252" s="299">
        <v>9000</v>
      </c>
      <c r="D252" s="299">
        <v>6400</v>
      </c>
      <c r="E252" s="300" t="e">
        <f t="shared" si="6"/>
        <v>#DIV/0!</v>
      </c>
      <c r="F252" s="300">
        <f t="shared" si="7"/>
        <v>71.111111111111114</v>
      </c>
    </row>
    <row r="253" spans="1:6" s="175" customFormat="1" x14ac:dyDescent="0.25">
      <c r="A253" s="59" t="s">
        <v>50</v>
      </c>
      <c r="B253" s="59"/>
      <c r="C253" s="59"/>
      <c r="D253" s="273">
        <v>572.02</v>
      </c>
      <c r="E253" s="276">
        <v>0</v>
      </c>
      <c r="F253" s="276">
        <v>0</v>
      </c>
    </row>
    <row r="254" spans="1:6" x14ac:dyDescent="0.25">
      <c r="A254" s="59" t="s">
        <v>73</v>
      </c>
      <c r="B254" s="59"/>
      <c r="C254" s="59"/>
      <c r="D254" s="264">
        <v>3374.93</v>
      </c>
      <c r="E254" s="276">
        <v>0</v>
      </c>
      <c r="F254" s="276">
        <v>0</v>
      </c>
    </row>
    <row r="255" spans="1:6" s="135" customFormat="1" x14ac:dyDescent="0.25">
      <c r="A255" s="59" t="s">
        <v>53</v>
      </c>
      <c r="B255" s="59"/>
      <c r="C255" s="59"/>
      <c r="D255" s="264">
        <v>2453.0500000000002</v>
      </c>
      <c r="E255" s="276">
        <v>0</v>
      </c>
      <c r="F255" s="276">
        <v>0</v>
      </c>
    </row>
    <row r="256" spans="1:6" x14ac:dyDescent="0.25">
      <c r="A256" s="298" t="s">
        <v>54</v>
      </c>
      <c r="B256" s="298"/>
      <c r="C256" s="299">
        <v>2000</v>
      </c>
      <c r="D256" s="299">
        <v>1600</v>
      </c>
      <c r="E256" s="300" t="e">
        <f t="shared" si="6"/>
        <v>#DIV/0!</v>
      </c>
      <c r="F256" s="300">
        <f t="shared" si="7"/>
        <v>80</v>
      </c>
    </row>
    <row r="257" spans="1:6" x14ac:dyDescent="0.25">
      <c r="A257" s="59" t="s">
        <v>55</v>
      </c>
      <c r="B257" s="59"/>
      <c r="C257" s="59"/>
      <c r="D257" s="273">
        <v>267.27</v>
      </c>
      <c r="E257" s="276">
        <v>0</v>
      </c>
      <c r="F257" s="276">
        <v>0</v>
      </c>
    </row>
    <row r="258" spans="1:6" x14ac:dyDescent="0.25">
      <c r="A258" s="59" t="s">
        <v>57</v>
      </c>
      <c r="B258" s="59"/>
      <c r="C258" s="59"/>
      <c r="D258" s="264">
        <v>1332.73</v>
      </c>
      <c r="E258" s="276">
        <v>0</v>
      </c>
      <c r="F258" s="276">
        <v>0</v>
      </c>
    </row>
    <row r="259" spans="1:6" s="135" customFormat="1" x14ac:dyDescent="0.25">
      <c r="A259" s="298" t="s">
        <v>149</v>
      </c>
      <c r="B259" s="298"/>
      <c r="C259" s="299">
        <v>1500</v>
      </c>
      <c r="D259" s="299">
        <v>1500</v>
      </c>
      <c r="E259" s="300">
        <v>0</v>
      </c>
      <c r="F259" s="300">
        <f t="shared" si="7"/>
        <v>100</v>
      </c>
    </row>
    <row r="260" spans="1:6" s="160" customFormat="1" x14ac:dyDescent="0.25">
      <c r="A260" s="59" t="s">
        <v>210</v>
      </c>
      <c r="B260" s="59"/>
      <c r="C260" s="59"/>
      <c r="D260" s="264">
        <v>1500</v>
      </c>
      <c r="E260" s="276">
        <v>0</v>
      </c>
      <c r="F260" s="276">
        <v>0</v>
      </c>
    </row>
    <row r="261" spans="1:6" s="163" customFormat="1" x14ac:dyDescent="0.25">
      <c r="A261" s="111" t="s">
        <v>168</v>
      </c>
      <c r="B261" s="111"/>
      <c r="C261" s="112">
        <v>1000</v>
      </c>
      <c r="D261" s="112">
        <v>1000</v>
      </c>
      <c r="E261" s="276">
        <v>0</v>
      </c>
      <c r="F261" s="276">
        <f t="shared" si="7"/>
        <v>100</v>
      </c>
    </row>
    <row r="262" spans="1:6" s="166" customFormat="1" ht="19.5" customHeight="1" x14ac:dyDescent="0.25">
      <c r="A262" s="275" t="s">
        <v>188</v>
      </c>
      <c r="B262" s="275"/>
      <c r="C262" s="296">
        <v>1000</v>
      </c>
      <c r="D262" s="296">
        <v>1000</v>
      </c>
      <c r="E262" s="297">
        <v>0</v>
      </c>
      <c r="F262" s="297">
        <f t="shared" si="7"/>
        <v>100</v>
      </c>
    </row>
    <row r="263" spans="1:6" s="160" customFormat="1" ht="26.25" x14ac:dyDescent="0.25">
      <c r="A263" s="59" t="s">
        <v>189</v>
      </c>
      <c r="B263" s="59"/>
      <c r="C263" s="59"/>
      <c r="D263" s="264">
        <v>1000</v>
      </c>
      <c r="E263" s="276">
        <v>0</v>
      </c>
      <c r="F263" s="276">
        <v>0</v>
      </c>
    </row>
    <row r="264" spans="1:6" s="164" customFormat="1" ht="28.5" customHeight="1" x14ac:dyDescent="0.25">
      <c r="A264" s="111" t="s">
        <v>21</v>
      </c>
      <c r="B264" s="111"/>
      <c r="C264" s="112">
        <v>4000</v>
      </c>
      <c r="D264" s="111"/>
      <c r="E264" s="276">
        <v>0</v>
      </c>
      <c r="F264" s="276">
        <f t="shared" si="7"/>
        <v>0</v>
      </c>
    </row>
    <row r="265" spans="1:6" ht="24" customHeight="1" x14ac:dyDescent="0.25">
      <c r="A265" s="298" t="s">
        <v>103</v>
      </c>
      <c r="B265" s="298"/>
      <c r="C265" s="299">
        <v>4000</v>
      </c>
      <c r="D265" s="298"/>
      <c r="E265" s="300">
        <v>0</v>
      </c>
      <c r="F265" s="300">
        <f t="shared" si="7"/>
        <v>0</v>
      </c>
    </row>
    <row r="266" spans="1:6" x14ac:dyDescent="0.25">
      <c r="A266" s="111" t="s">
        <v>22</v>
      </c>
      <c r="B266" s="111"/>
      <c r="C266" s="112">
        <v>1000</v>
      </c>
      <c r="D266" s="113">
        <v>851</v>
      </c>
      <c r="E266" s="276">
        <v>0</v>
      </c>
      <c r="F266" s="276">
        <f t="shared" si="7"/>
        <v>85.1</v>
      </c>
    </row>
    <row r="267" spans="1:6" s="169" customFormat="1" x14ac:dyDescent="0.25">
      <c r="A267" s="298" t="s">
        <v>95</v>
      </c>
      <c r="B267" s="298"/>
      <c r="C267" s="299">
        <v>1000</v>
      </c>
      <c r="D267" s="303">
        <v>851</v>
      </c>
      <c r="E267" s="300">
        <v>0</v>
      </c>
      <c r="F267" s="300">
        <f t="shared" ref="F267:F330" si="8">D267/C267*100</f>
        <v>85.1</v>
      </c>
    </row>
    <row r="268" spans="1:6" x14ac:dyDescent="0.25">
      <c r="A268" s="59" t="s">
        <v>96</v>
      </c>
      <c r="B268" s="59"/>
      <c r="C268" s="59"/>
      <c r="D268" s="273">
        <v>851</v>
      </c>
      <c r="E268" s="276">
        <v>0</v>
      </c>
      <c r="F268" s="276">
        <v>0</v>
      </c>
    </row>
    <row r="269" spans="1:6" x14ac:dyDescent="0.25">
      <c r="A269" s="111" t="s">
        <v>3</v>
      </c>
      <c r="B269" s="111"/>
      <c r="C269" s="112">
        <v>2000</v>
      </c>
      <c r="D269" s="111"/>
      <c r="E269" s="276">
        <v>0</v>
      </c>
      <c r="F269" s="276">
        <f t="shared" si="8"/>
        <v>0</v>
      </c>
    </row>
    <row r="270" spans="1:6" s="164" customFormat="1" x14ac:dyDescent="0.25">
      <c r="A270" s="111" t="s">
        <v>23</v>
      </c>
      <c r="B270" s="111"/>
      <c r="C270" s="112">
        <v>2000</v>
      </c>
      <c r="D270" s="111"/>
      <c r="E270" s="276">
        <v>0</v>
      </c>
      <c r="F270" s="276">
        <f t="shared" si="8"/>
        <v>0</v>
      </c>
    </row>
    <row r="271" spans="1:6" s="135" customFormat="1" x14ac:dyDescent="0.25">
      <c r="A271" s="298" t="s">
        <v>88</v>
      </c>
      <c r="B271" s="298"/>
      <c r="C271" s="299">
        <v>2000</v>
      </c>
      <c r="D271" s="298"/>
      <c r="E271" s="300">
        <v>0</v>
      </c>
      <c r="F271" s="300">
        <f t="shared" si="8"/>
        <v>0</v>
      </c>
    </row>
    <row r="272" spans="1:6" ht="26.25" x14ac:dyDescent="0.25">
      <c r="A272" s="306" t="s">
        <v>221</v>
      </c>
      <c r="B272" s="307">
        <v>5389.86</v>
      </c>
      <c r="C272" s="309">
        <v>0</v>
      </c>
      <c r="D272" s="309">
        <v>0</v>
      </c>
      <c r="E272" s="308">
        <f t="shared" ref="E272:E330" si="9">D272/B272*100</f>
        <v>0</v>
      </c>
      <c r="F272" s="308">
        <v>0</v>
      </c>
    </row>
    <row r="273" spans="1:6" x14ac:dyDescent="0.25">
      <c r="A273" s="111" t="s">
        <v>2</v>
      </c>
      <c r="B273" s="112">
        <v>5389.86</v>
      </c>
      <c r="C273" s="111"/>
      <c r="D273" s="111"/>
      <c r="E273" s="276">
        <f t="shared" si="9"/>
        <v>0</v>
      </c>
      <c r="F273" s="276">
        <v>0</v>
      </c>
    </row>
    <row r="274" spans="1:6" ht="30.75" customHeight="1" x14ac:dyDescent="0.25">
      <c r="A274" s="111" t="s">
        <v>17</v>
      </c>
      <c r="B274" s="113">
        <v>344.02</v>
      </c>
      <c r="C274" s="111"/>
      <c r="D274" s="111"/>
      <c r="E274" s="276">
        <f t="shared" si="9"/>
        <v>0</v>
      </c>
      <c r="F274" s="276">
        <v>0</v>
      </c>
    </row>
    <row r="275" spans="1:6" ht="15.75" customHeight="1" x14ac:dyDescent="0.25">
      <c r="A275" s="298" t="s">
        <v>81</v>
      </c>
      <c r="B275" s="303">
        <v>344.02</v>
      </c>
      <c r="C275" s="298"/>
      <c r="D275" s="298"/>
      <c r="E275" s="300">
        <f t="shared" si="9"/>
        <v>0</v>
      </c>
      <c r="F275" s="300">
        <v>0</v>
      </c>
    </row>
    <row r="276" spans="1:6" x14ac:dyDescent="0.25">
      <c r="A276" s="59" t="s">
        <v>82</v>
      </c>
      <c r="B276" s="273">
        <v>344.02</v>
      </c>
      <c r="C276" s="59"/>
      <c r="D276" s="59"/>
      <c r="E276" s="276">
        <f t="shared" si="9"/>
        <v>0</v>
      </c>
      <c r="F276" s="276">
        <v>0</v>
      </c>
    </row>
    <row r="277" spans="1:6" s="165" customFormat="1" x14ac:dyDescent="0.25">
      <c r="A277" s="111" t="s">
        <v>18</v>
      </c>
      <c r="B277" s="112">
        <v>5045.84</v>
      </c>
      <c r="C277" s="111"/>
      <c r="D277" s="111"/>
      <c r="E277" s="276">
        <f t="shared" si="9"/>
        <v>0</v>
      </c>
      <c r="F277" s="276">
        <v>0</v>
      </c>
    </row>
    <row r="278" spans="1:6" s="164" customFormat="1" x14ac:dyDescent="0.25">
      <c r="A278" s="298" t="s">
        <v>49</v>
      </c>
      <c r="B278" s="299">
        <v>3345.84</v>
      </c>
      <c r="C278" s="298"/>
      <c r="D278" s="298"/>
      <c r="E278" s="300">
        <f t="shared" si="9"/>
        <v>0</v>
      </c>
      <c r="F278" s="300">
        <v>0</v>
      </c>
    </row>
    <row r="279" spans="1:6" x14ac:dyDescent="0.25">
      <c r="A279" s="59" t="s">
        <v>50</v>
      </c>
      <c r="B279" s="264">
        <v>1110.99</v>
      </c>
      <c r="C279" s="59"/>
      <c r="D279" s="59"/>
      <c r="E279" s="276">
        <f t="shared" si="9"/>
        <v>0</v>
      </c>
      <c r="F279" s="276">
        <v>0</v>
      </c>
    </row>
    <row r="280" spans="1:6" x14ac:dyDescent="0.25">
      <c r="A280" s="59" t="s">
        <v>73</v>
      </c>
      <c r="B280" s="264">
        <v>2000</v>
      </c>
      <c r="C280" s="59"/>
      <c r="D280" s="59"/>
      <c r="E280" s="276">
        <f t="shared" si="9"/>
        <v>0</v>
      </c>
      <c r="F280" s="276">
        <v>0</v>
      </c>
    </row>
    <row r="281" spans="1:6" x14ac:dyDescent="0.25">
      <c r="A281" s="59" t="s">
        <v>53</v>
      </c>
      <c r="B281" s="273">
        <v>234.85</v>
      </c>
      <c r="C281" s="59"/>
      <c r="D281" s="59"/>
      <c r="E281" s="276">
        <f t="shared" si="9"/>
        <v>0</v>
      </c>
      <c r="F281" s="276">
        <v>0</v>
      </c>
    </row>
    <row r="282" spans="1:6" s="169" customFormat="1" x14ac:dyDescent="0.25">
      <c r="A282" s="298" t="s">
        <v>54</v>
      </c>
      <c r="B282" s="299">
        <v>1700</v>
      </c>
      <c r="C282" s="298"/>
      <c r="D282" s="298"/>
      <c r="E282" s="300">
        <f t="shared" si="9"/>
        <v>0</v>
      </c>
      <c r="F282" s="300">
        <v>0</v>
      </c>
    </row>
    <row r="283" spans="1:6" x14ac:dyDescent="0.25">
      <c r="A283" s="59" t="s">
        <v>57</v>
      </c>
      <c r="B283" s="264">
        <v>1300</v>
      </c>
      <c r="C283" s="59"/>
      <c r="D283" s="59"/>
      <c r="E283" s="276">
        <f t="shared" si="9"/>
        <v>0</v>
      </c>
      <c r="F283" s="276">
        <v>0</v>
      </c>
    </row>
    <row r="284" spans="1:6" x14ac:dyDescent="0.25">
      <c r="A284" s="59" t="s">
        <v>60</v>
      </c>
      <c r="B284" s="273">
        <v>400</v>
      </c>
      <c r="C284" s="59"/>
      <c r="D284" s="59"/>
      <c r="E284" s="276">
        <f t="shared" si="9"/>
        <v>0</v>
      </c>
      <c r="F284" s="276">
        <v>0</v>
      </c>
    </row>
    <row r="285" spans="1:6" s="160" customFormat="1" ht="40.5" customHeight="1" x14ac:dyDescent="0.25">
      <c r="A285" s="281" t="s">
        <v>97</v>
      </c>
      <c r="B285" s="282">
        <v>1306.67</v>
      </c>
      <c r="C285" s="282">
        <v>5000</v>
      </c>
      <c r="D285" s="282">
        <v>1962.4</v>
      </c>
      <c r="E285" s="283">
        <f t="shared" si="9"/>
        <v>150.1832903487491</v>
      </c>
      <c r="F285" s="283">
        <f t="shared" si="8"/>
        <v>39.247999999999998</v>
      </c>
    </row>
    <row r="286" spans="1:6" s="159" customFormat="1" x14ac:dyDescent="0.25">
      <c r="A286" s="306" t="s">
        <v>222</v>
      </c>
      <c r="B286" s="307">
        <v>1306.67</v>
      </c>
      <c r="C286" s="307">
        <v>5000</v>
      </c>
      <c r="D286" s="307">
        <v>1962.4</v>
      </c>
      <c r="E286" s="308">
        <f t="shared" si="9"/>
        <v>150.1832903487491</v>
      </c>
      <c r="F286" s="308">
        <f t="shared" si="8"/>
        <v>39.247999999999998</v>
      </c>
    </row>
    <row r="287" spans="1:6" x14ac:dyDescent="0.25">
      <c r="A287" s="111" t="s">
        <v>2</v>
      </c>
      <c r="B287" s="112">
        <v>1306.67</v>
      </c>
      <c r="C287" s="112">
        <v>5000</v>
      </c>
      <c r="D287" s="112">
        <v>1962.4</v>
      </c>
      <c r="E287" s="276">
        <f t="shared" si="9"/>
        <v>150.1832903487491</v>
      </c>
      <c r="F287" s="276">
        <f t="shared" si="8"/>
        <v>39.247999999999998</v>
      </c>
    </row>
    <row r="288" spans="1:6" s="164" customFormat="1" x14ac:dyDescent="0.25">
      <c r="A288" s="111" t="s">
        <v>18</v>
      </c>
      <c r="B288" s="112">
        <v>1306.67</v>
      </c>
      <c r="C288" s="112">
        <v>5000</v>
      </c>
      <c r="D288" s="112">
        <v>1962.4</v>
      </c>
      <c r="E288" s="276">
        <f t="shared" si="9"/>
        <v>150.1832903487491</v>
      </c>
      <c r="F288" s="276">
        <f t="shared" si="8"/>
        <v>39.247999999999998</v>
      </c>
    </row>
    <row r="289" spans="1:6" x14ac:dyDescent="0.25">
      <c r="A289" s="298" t="s">
        <v>49</v>
      </c>
      <c r="B289" s="299">
        <v>1306.67</v>
      </c>
      <c r="C289" s="299">
        <v>5000</v>
      </c>
      <c r="D289" s="299">
        <v>1962.4</v>
      </c>
      <c r="E289" s="300">
        <f t="shared" si="9"/>
        <v>150.1832903487491</v>
      </c>
      <c r="F289" s="300">
        <f t="shared" si="8"/>
        <v>39.247999999999998</v>
      </c>
    </row>
    <row r="290" spans="1:6" s="135" customFormat="1" x14ac:dyDescent="0.25">
      <c r="A290" s="59" t="s">
        <v>73</v>
      </c>
      <c r="B290" s="264">
        <v>1306.67</v>
      </c>
      <c r="C290" s="59"/>
      <c r="D290" s="264">
        <v>1962.4</v>
      </c>
      <c r="E290" s="276">
        <f t="shared" si="9"/>
        <v>150.1832903487491</v>
      </c>
      <c r="F290" s="276">
        <v>0</v>
      </c>
    </row>
    <row r="291" spans="1:6" x14ac:dyDescent="0.25">
      <c r="A291" s="111" t="s">
        <v>2</v>
      </c>
      <c r="B291" s="112">
        <v>1306.67</v>
      </c>
      <c r="C291" s="112">
        <v>5000</v>
      </c>
      <c r="D291" s="112">
        <v>1962.4</v>
      </c>
      <c r="E291" s="305">
        <f t="shared" si="9"/>
        <v>150.1832903487491</v>
      </c>
      <c r="F291" s="305">
        <f t="shared" si="8"/>
        <v>39.247999999999998</v>
      </c>
    </row>
    <row r="292" spans="1:6" s="165" customFormat="1" x14ac:dyDescent="0.25">
      <c r="A292" s="111" t="s">
        <v>18</v>
      </c>
      <c r="B292" s="112">
        <v>1306.67</v>
      </c>
      <c r="C292" s="112">
        <v>5000</v>
      </c>
      <c r="D292" s="112">
        <v>1962.4</v>
      </c>
      <c r="E292" s="305">
        <f t="shared" si="9"/>
        <v>150.1832903487491</v>
      </c>
      <c r="F292" s="305">
        <f t="shared" si="8"/>
        <v>39.247999999999998</v>
      </c>
    </row>
    <row r="293" spans="1:6" s="160" customFormat="1" x14ac:dyDescent="0.25">
      <c r="A293" s="298" t="s">
        <v>49</v>
      </c>
      <c r="B293" s="299">
        <v>1306.67</v>
      </c>
      <c r="C293" s="299">
        <v>5000</v>
      </c>
      <c r="D293" s="299">
        <v>1962.4</v>
      </c>
      <c r="E293" s="300">
        <f t="shared" si="9"/>
        <v>150.1832903487491</v>
      </c>
      <c r="F293" s="300">
        <f t="shared" si="8"/>
        <v>39.247999999999998</v>
      </c>
    </row>
    <row r="294" spans="1:6" s="160" customFormat="1" x14ac:dyDescent="0.25">
      <c r="A294" s="59" t="s">
        <v>73</v>
      </c>
      <c r="B294" s="264">
        <v>1306.67</v>
      </c>
      <c r="C294" s="59"/>
      <c r="D294" s="264">
        <v>1962.4</v>
      </c>
      <c r="E294" s="276">
        <f t="shared" si="9"/>
        <v>150.1832903487491</v>
      </c>
      <c r="F294" s="276">
        <v>0</v>
      </c>
    </row>
    <row r="295" spans="1:6" x14ac:dyDescent="0.25">
      <c r="A295" s="111" t="s">
        <v>2</v>
      </c>
      <c r="B295" s="112">
        <v>1306.67</v>
      </c>
      <c r="C295" s="112">
        <v>5000</v>
      </c>
      <c r="D295" s="112">
        <v>1962.4</v>
      </c>
      <c r="E295" s="276">
        <f t="shared" si="9"/>
        <v>150.1832903487491</v>
      </c>
      <c r="F295" s="276">
        <f t="shared" si="8"/>
        <v>39.247999999999998</v>
      </c>
    </row>
    <row r="296" spans="1:6" s="135" customFormat="1" x14ac:dyDescent="0.25">
      <c r="A296" s="111" t="s">
        <v>18</v>
      </c>
      <c r="B296" s="112">
        <v>1306.67</v>
      </c>
      <c r="C296" s="112">
        <v>5000</v>
      </c>
      <c r="D296" s="112">
        <v>1962.4</v>
      </c>
      <c r="E296" s="276">
        <f t="shared" si="9"/>
        <v>150.1832903487491</v>
      </c>
      <c r="F296" s="276">
        <f t="shared" si="8"/>
        <v>39.247999999999998</v>
      </c>
    </row>
    <row r="297" spans="1:6" x14ac:dyDescent="0.25">
      <c r="A297" s="298" t="s">
        <v>49</v>
      </c>
      <c r="B297" s="299">
        <v>1306.67</v>
      </c>
      <c r="C297" s="299">
        <v>5000</v>
      </c>
      <c r="D297" s="299">
        <v>1962.4</v>
      </c>
      <c r="E297" s="300">
        <f t="shared" si="9"/>
        <v>150.1832903487491</v>
      </c>
      <c r="F297" s="300">
        <f t="shared" si="8"/>
        <v>39.247999999999998</v>
      </c>
    </row>
    <row r="298" spans="1:6" x14ac:dyDescent="0.25">
      <c r="A298" s="59" t="s">
        <v>73</v>
      </c>
      <c r="B298" s="264">
        <v>1306.67</v>
      </c>
      <c r="C298" s="59"/>
      <c r="D298" s="264">
        <v>1962.4</v>
      </c>
      <c r="E298" s="276">
        <f t="shared" si="9"/>
        <v>150.1832903487491</v>
      </c>
      <c r="F298" s="276">
        <v>0</v>
      </c>
    </row>
    <row r="299" spans="1:6" s="135" customFormat="1" x14ac:dyDescent="0.25">
      <c r="A299" s="111" t="s">
        <v>2</v>
      </c>
      <c r="B299" s="112">
        <v>1306.67</v>
      </c>
      <c r="C299" s="112">
        <v>5000</v>
      </c>
      <c r="D299" s="112">
        <v>1962.4</v>
      </c>
      <c r="E299" s="276">
        <f t="shared" si="9"/>
        <v>150.1832903487491</v>
      </c>
      <c r="F299" s="276">
        <f t="shared" si="8"/>
        <v>39.247999999999998</v>
      </c>
    </row>
    <row r="300" spans="1:6" x14ac:dyDescent="0.25">
      <c r="A300" s="111" t="s">
        <v>18</v>
      </c>
      <c r="B300" s="112">
        <v>1306.67</v>
      </c>
      <c r="C300" s="112">
        <v>5000</v>
      </c>
      <c r="D300" s="112">
        <v>1962.4</v>
      </c>
      <c r="E300" s="276">
        <f t="shared" si="9"/>
        <v>150.1832903487491</v>
      </c>
      <c r="F300" s="276">
        <f t="shared" si="8"/>
        <v>39.247999999999998</v>
      </c>
    </row>
    <row r="301" spans="1:6" x14ac:dyDescent="0.25">
      <c r="A301" s="298" t="s">
        <v>49</v>
      </c>
      <c r="B301" s="299">
        <v>1306.67</v>
      </c>
      <c r="C301" s="299">
        <v>5000</v>
      </c>
      <c r="D301" s="299">
        <v>1962.4</v>
      </c>
      <c r="E301" s="300">
        <f t="shared" si="9"/>
        <v>150.1832903487491</v>
      </c>
      <c r="F301" s="300">
        <f t="shared" si="8"/>
        <v>39.247999999999998</v>
      </c>
    </row>
    <row r="302" spans="1:6" s="164" customFormat="1" x14ac:dyDescent="0.25">
      <c r="A302" s="59" t="s">
        <v>73</v>
      </c>
      <c r="B302" s="264">
        <v>1306.67</v>
      </c>
      <c r="C302" s="59"/>
      <c r="D302" s="264">
        <v>1962.4</v>
      </c>
      <c r="E302" s="276">
        <f t="shared" si="9"/>
        <v>150.1832903487491</v>
      </c>
      <c r="F302" s="276">
        <v>0</v>
      </c>
    </row>
    <row r="303" spans="1:6" s="135" customFormat="1" ht="36.75" customHeight="1" x14ac:dyDescent="0.25">
      <c r="A303" s="302" t="s">
        <v>98</v>
      </c>
      <c r="B303" s="290">
        <v>8289.9699999999993</v>
      </c>
      <c r="C303" s="290">
        <v>69000</v>
      </c>
      <c r="D303" s="290">
        <v>26827.09</v>
      </c>
      <c r="E303" s="291">
        <f t="shared" si="9"/>
        <v>323.60901185408392</v>
      </c>
      <c r="F303" s="291">
        <f t="shared" si="8"/>
        <v>38.879840579710148</v>
      </c>
    </row>
    <row r="304" spans="1:6" ht="42" customHeight="1" x14ac:dyDescent="0.25">
      <c r="A304" s="301" t="s">
        <v>99</v>
      </c>
      <c r="B304" s="292">
        <v>8289.9699999999993</v>
      </c>
      <c r="C304" s="292">
        <v>69000</v>
      </c>
      <c r="D304" s="292">
        <v>26827.09</v>
      </c>
      <c r="E304" s="293">
        <f t="shared" si="9"/>
        <v>323.60901185408392</v>
      </c>
      <c r="F304" s="293">
        <f t="shared" si="8"/>
        <v>38.879840579710148</v>
      </c>
    </row>
    <row r="305" spans="1:6" ht="26.25" customHeight="1" x14ac:dyDescent="0.25">
      <c r="A305" s="306" t="s">
        <v>214</v>
      </c>
      <c r="B305" s="307">
        <v>4565.34</v>
      </c>
      <c r="C305" s="307">
        <v>35800</v>
      </c>
      <c r="D305" s="307">
        <v>14556.47</v>
      </c>
      <c r="E305" s="308">
        <f t="shared" si="9"/>
        <v>318.84744619239751</v>
      </c>
      <c r="F305" s="308">
        <f t="shared" si="8"/>
        <v>40.66053072625698</v>
      </c>
    </row>
    <row r="306" spans="1:6" x14ac:dyDescent="0.25">
      <c r="A306" s="111" t="s">
        <v>2</v>
      </c>
      <c r="B306" s="112">
        <v>4565.34</v>
      </c>
      <c r="C306" s="112">
        <v>35800</v>
      </c>
      <c r="D306" s="112">
        <v>14556.47</v>
      </c>
      <c r="E306" s="276">
        <f t="shared" si="9"/>
        <v>318.84744619239751</v>
      </c>
      <c r="F306" s="276">
        <f t="shared" si="8"/>
        <v>40.66053072625698</v>
      </c>
    </row>
    <row r="307" spans="1:6" x14ac:dyDescent="0.25">
      <c r="A307" s="111" t="s">
        <v>17</v>
      </c>
      <c r="B307" s="112">
        <v>4565.34</v>
      </c>
      <c r="C307" s="112">
        <v>35000</v>
      </c>
      <c r="D307" s="112">
        <v>14296.07</v>
      </c>
      <c r="E307" s="276">
        <f t="shared" si="9"/>
        <v>313.14359938142616</v>
      </c>
      <c r="F307" s="276">
        <f t="shared" si="8"/>
        <v>40.845914285714287</v>
      </c>
    </row>
    <row r="308" spans="1:6" s="165" customFormat="1" x14ac:dyDescent="0.25">
      <c r="A308" s="298" t="s">
        <v>79</v>
      </c>
      <c r="B308" s="299">
        <v>3774.54</v>
      </c>
      <c r="C308" s="299">
        <v>27000</v>
      </c>
      <c r="D308" s="299">
        <v>12021.18</v>
      </c>
      <c r="E308" s="300">
        <f t="shared" si="9"/>
        <v>318.48066254431006</v>
      </c>
      <c r="F308" s="300">
        <f t="shared" si="8"/>
        <v>44.522888888888886</v>
      </c>
    </row>
    <row r="309" spans="1:6" x14ac:dyDescent="0.25">
      <c r="A309" s="59" t="s">
        <v>80</v>
      </c>
      <c r="B309" s="264">
        <v>3774.54</v>
      </c>
      <c r="C309" s="59"/>
      <c r="D309" s="264">
        <v>12021.18</v>
      </c>
      <c r="E309" s="276">
        <f t="shared" si="9"/>
        <v>318.48066254431006</v>
      </c>
      <c r="F309" s="276">
        <v>0</v>
      </c>
    </row>
    <row r="310" spans="1:6" s="175" customFormat="1" x14ac:dyDescent="0.25">
      <c r="A310" s="298" t="s">
        <v>81</v>
      </c>
      <c r="B310" s="303">
        <v>168</v>
      </c>
      <c r="C310" s="299">
        <v>3000</v>
      </c>
      <c r="D310" s="303">
        <v>294</v>
      </c>
      <c r="E310" s="300">
        <f t="shared" si="9"/>
        <v>175</v>
      </c>
      <c r="F310" s="300">
        <f t="shared" si="8"/>
        <v>9.8000000000000007</v>
      </c>
    </row>
    <row r="311" spans="1:6" x14ac:dyDescent="0.25">
      <c r="A311" s="59" t="s">
        <v>82</v>
      </c>
      <c r="B311" s="273">
        <v>168</v>
      </c>
      <c r="C311" s="59"/>
      <c r="D311" s="273">
        <v>294</v>
      </c>
      <c r="E311" s="276">
        <f t="shared" si="9"/>
        <v>175</v>
      </c>
      <c r="F311" s="276">
        <v>0</v>
      </c>
    </row>
    <row r="312" spans="1:6" s="135" customFormat="1" x14ac:dyDescent="0.25">
      <c r="A312" s="298" t="s">
        <v>83</v>
      </c>
      <c r="B312" s="303">
        <v>622.79999999999995</v>
      </c>
      <c r="C312" s="299">
        <v>5000</v>
      </c>
      <c r="D312" s="299">
        <v>1980.89</v>
      </c>
      <c r="E312" s="300">
        <f t="shared" si="9"/>
        <v>318.06197816313431</v>
      </c>
      <c r="F312" s="300">
        <f t="shared" si="8"/>
        <v>39.617800000000003</v>
      </c>
    </row>
    <row r="313" spans="1:6" s="160" customFormat="1" x14ac:dyDescent="0.25">
      <c r="A313" s="59" t="s">
        <v>84</v>
      </c>
      <c r="B313" s="273">
        <v>622.79999999999995</v>
      </c>
      <c r="C313" s="59"/>
      <c r="D313" s="264">
        <v>1980.89</v>
      </c>
      <c r="E313" s="276">
        <f t="shared" si="9"/>
        <v>318.06197816313431</v>
      </c>
      <c r="F313" s="276">
        <v>0</v>
      </c>
    </row>
    <row r="314" spans="1:6" x14ac:dyDescent="0.25">
      <c r="A314" s="111" t="s">
        <v>18</v>
      </c>
      <c r="B314" s="111"/>
      <c r="C314" s="113">
        <v>800</v>
      </c>
      <c r="D314" s="113">
        <v>260.39999999999998</v>
      </c>
      <c r="E314" s="276">
        <v>0</v>
      </c>
      <c r="F314" s="276">
        <f t="shared" si="8"/>
        <v>32.549999999999997</v>
      </c>
    </row>
    <row r="315" spans="1:6" x14ac:dyDescent="0.25">
      <c r="A315" s="298" t="s">
        <v>45</v>
      </c>
      <c r="B315" s="298"/>
      <c r="C315" s="303">
        <v>800</v>
      </c>
      <c r="D315" s="303">
        <v>260.39999999999998</v>
      </c>
      <c r="E315" s="300" t="e">
        <f t="shared" si="9"/>
        <v>#DIV/0!</v>
      </c>
      <c r="F315" s="300">
        <f t="shared" si="8"/>
        <v>32.549999999999997</v>
      </c>
    </row>
    <row r="316" spans="1:6" s="135" customFormat="1" x14ac:dyDescent="0.25">
      <c r="A316" s="59" t="s">
        <v>72</v>
      </c>
      <c r="B316" s="59"/>
      <c r="C316" s="59"/>
      <c r="D316" s="273">
        <v>260.39999999999998</v>
      </c>
      <c r="E316" s="276">
        <v>0</v>
      </c>
      <c r="F316" s="276">
        <v>0</v>
      </c>
    </row>
    <row r="317" spans="1:6" x14ac:dyDescent="0.25">
      <c r="A317" s="111" t="s">
        <v>2</v>
      </c>
      <c r="B317" s="112">
        <v>4565.34</v>
      </c>
      <c r="C317" s="112">
        <v>35800</v>
      </c>
      <c r="D317" s="112">
        <v>14556.47</v>
      </c>
      <c r="E317" s="276">
        <f t="shared" si="9"/>
        <v>318.84744619239751</v>
      </c>
      <c r="F317" s="276">
        <f t="shared" si="8"/>
        <v>40.66053072625698</v>
      </c>
    </row>
    <row r="318" spans="1:6" x14ac:dyDescent="0.25">
      <c r="A318" s="111" t="s">
        <v>17</v>
      </c>
      <c r="B318" s="112">
        <v>4565.34</v>
      </c>
      <c r="C318" s="112">
        <v>35000</v>
      </c>
      <c r="D318" s="112">
        <v>14296.07</v>
      </c>
      <c r="E318" s="276">
        <f t="shared" si="9"/>
        <v>313.14359938142616</v>
      </c>
      <c r="F318" s="276">
        <f t="shared" si="8"/>
        <v>40.845914285714287</v>
      </c>
    </row>
    <row r="319" spans="1:6" x14ac:dyDescent="0.25">
      <c r="A319" s="298" t="s">
        <v>79</v>
      </c>
      <c r="B319" s="299">
        <v>3774.54</v>
      </c>
      <c r="C319" s="299">
        <v>27000</v>
      </c>
      <c r="D319" s="299">
        <v>12021.18</v>
      </c>
      <c r="E319" s="300">
        <f t="shared" si="9"/>
        <v>318.48066254431006</v>
      </c>
      <c r="F319" s="300">
        <f t="shared" si="8"/>
        <v>44.522888888888886</v>
      </c>
    </row>
    <row r="320" spans="1:6" x14ac:dyDescent="0.25">
      <c r="A320" s="59" t="s">
        <v>80</v>
      </c>
      <c r="B320" s="264">
        <v>3774.54</v>
      </c>
      <c r="C320" s="59"/>
      <c r="D320" s="264">
        <v>12021.18</v>
      </c>
      <c r="E320" s="276">
        <f t="shared" si="9"/>
        <v>318.48066254431006</v>
      </c>
      <c r="F320" s="276">
        <v>0</v>
      </c>
    </row>
    <row r="321" spans="1:6" x14ac:dyDescent="0.25">
      <c r="A321" s="298" t="s">
        <v>81</v>
      </c>
      <c r="B321" s="303">
        <v>168</v>
      </c>
      <c r="C321" s="299">
        <v>3000</v>
      </c>
      <c r="D321" s="303">
        <v>294</v>
      </c>
      <c r="E321" s="300">
        <f t="shared" si="9"/>
        <v>175</v>
      </c>
      <c r="F321" s="300">
        <f t="shared" si="8"/>
        <v>9.8000000000000007</v>
      </c>
    </row>
    <row r="322" spans="1:6" x14ac:dyDescent="0.25">
      <c r="A322" s="59" t="s">
        <v>82</v>
      </c>
      <c r="B322" s="273">
        <v>168</v>
      </c>
      <c r="C322" s="59"/>
      <c r="D322" s="273">
        <v>294</v>
      </c>
      <c r="E322" s="276">
        <f t="shared" si="9"/>
        <v>175</v>
      </c>
      <c r="F322" s="276">
        <v>0</v>
      </c>
    </row>
    <row r="323" spans="1:6" x14ac:dyDescent="0.25">
      <c r="A323" s="298" t="s">
        <v>83</v>
      </c>
      <c r="B323" s="303">
        <v>622.79999999999995</v>
      </c>
      <c r="C323" s="299">
        <v>5000</v>
      </c>
      <c r="D323" s="299">
        <v>1980.89</v>
      </c>
      <c r="E323" s="300">
        <f t="shared" si="9"/>
        <v>318.06197816313431</v>
      </c>
      <c r="F323" s="300">
        <f t="shared" si="8"/>
        <v>39.617800000000003</v>
      </c>
    </row>
    <row r="324" spans="1:6" x14ac:dyDescent="0.25">
      <c r="A324" s="59" t="s">
        <v>84</v>
      </c>
      <c r="B324" s="273">
        <v>622.79999999999995</v>
      </c>
      <c r="C324" s="59"/>
      <c r="D324" s="264">
        <v>1980.89</v>
      </c>
      <c r="E324" s="276">
        <f t="shared" si="9"/>
        <v>318.06197816313431</v>
      </c>
      <c r="F324" s="276">
        <v>0</v>
      </c>
    </row>
    <row r="325" spans="1:6" x14ac:dyDescent="0.25">
      <c r="A325" s="111" t="s">
        <v>18</v>
      </c>
      <c r="B325" s="111"/>
      <c r="C325" s="113">
        <v>800</v>
      </c>
      <c r="D325" s="113">
        <v>260.39999999999998</v>
      </c>
      <c r="E325" s="276">
        <v>0</v>
      </c>
      <c r="F325" s="276">
        <f t="shared" si="8"/>
        <v>32.549999999999997</v>
      </c>
    </row>
    <row r="326" spans="1:6" x14ac:dyDescent="0.25">
      <c r="A326" s="298" t="s">
        <v>45</v>
      </c>
      <c r="B326" s="298"/>
      <c r="C326" s="303">
        <v>800</v>
      </c>
      <c r="D326" s="303">
        <v>260.39999999999998</v>
      </c>
      <c r="E326" s="300">
        <v>0</v>
      </c>
      <c r="F326" s="300">
        <f t="shared" si="8"/>
        <v>32.549999999999997</v>
      </c>
    </row>
    <row r="327" spans="1:6" x14ac:dyDescent="0.25">
      <c r="A327" s="59" t="s">
        <v>72</v>
      </c>
      <c r="B327" s="59"/>
      <c r="C327" s="59"/>
      <c r="D327" s="273">
        <v>260.39999999999998</v>
      </c>
      <c r="E327" s="276">
        <v>0</v>
      </c>
      <c r="F327" s="276">
        <v>0</v>
      </c>
    </row>
    <row r="328" spans="1:6" x14ac:dyDescent="0.25">
      <c r="A328" s="306" t="s">
        <v>207</v>
      </c>
      <c r="B328" s="309">
        <v>558.72</v>
      </c>
      <c r="C328" s="307">
        <v>6400</v>
      </c>
      <c r="D328" s="307">
        <v>1839.72</v>
      </c>
      <c r="E328" s="308">
        <f t="shared" si="9"/>
        <v>329.27405498281786</v>
      </c>
      <c r="F328" s="308">
        <f t="shared" si="8"/>
        <v>28.745625000000004</v>
      </c>
    </row>
    <row r="329" spans="1:6" ht="26.25" x14ac:dyDescent="0.25">
      <c r="A329" s="306" t="s">
        <v>208</v>
      </c>
      <c r="B329" s="309">
        <v>0</v>
      </c>
      <c r="C329" s="307">
        <v>6400</v>
      </c>
      <c r="D329" s="307">
        <v>1839.72</v>
      </c>
      <c r="E329" s="308">
        <v>0</v>
      </c>
      <c r="F329" s="308">
        <f t="shared" si="8"/>
        <v>28.745625000000004</v>
      </c>
    </row>
    <row r="330" spans="1:6" x14ac:dyDescent="0.25">
      <c r="A330" s="111" t="s">
        <v>2</v>
      </c>
      <c r="B330" s="113">
        <v>558.72</v>
      </c>
      <c r="C330" s="112">
        <v>6400</v>
      </c>
      <c r="D330" s="112">
        <v>1839.72</v>
      </c>
      <c r="E330" s="305">
        <f t="shared" si="9"/>
        <v>329.27405498281786</v>
      </c>
      <c r="F330" s="305">
        <f t="shared" si="8"/>
        <v>28.745625000000004</v>
      </c>
    </row>
    <row r="331" spans="1:6" x14ac:dyDescent="0.25">
      <c r="A331" s="111" t="s">
        <v>17</v>
      </c>
      <c r="B331" s="113">
        <v>558.72</v>
      </c>
      <c r="C331" s="112">
        <v>4600</v>
      </c>
      <c r="D331" s="112">
        <v>1772.7</v>
      </c>
      <c r="E331" s="305">
        <f t="shared" ref="E331:E389" si="10">D331/B331*100</f>
        <v>317.27878006872851</v>
      </c>
      <c r="F331" s="305">
        <f t="shared" ref="F331:F394" si="11">D331/C331*100</f>
        <v>38.536956521739128</v>
      </c>
    </row>
    <row r="332" spans="1:6" x14ac:dyDescent="0.25">
      <c r="A332" s="298" t="s">
        <v>79</v>
      </c>
      <c r="B332" s="303">
        <v>449.7</v>
      </c>
      <c r="C332" s="299">
        <v>3300</v>
      </c>
      <c r="D332" s="299">
        <v>1405.38</v>
      </c>
      <c r="E332" s="300">
        <f t="shared" si="10"/>
        <v>312.51501000667116</v>
      </c>
      <c r="F332" s="300">
        <f t="shared" si="11"/>
        <v>42.587272727272726</v>
      </c>
    </row>
    <row r="333" spans="1:6" x14ac:dyDescent="0.25">
      <c r="A333" s="59" t="s">
        <v>80</v>
      </c>
      <c r="B333" s="273">
        <v>449.7</v>
      </c>
      <c r="C333" s="59"/>
      <c r="D333" s="264">
        <v>1405.38</v>
      </c>
      <c r="E333" s="276">
        <f t="shared" si="10"/>
        <v>312.51501000667116</v>
      </c>
      <c r="F333" s="276">
        <v>0</v>
      </c>
    </row>
    <row r="334" spans="1:6" x14ac:dyDescent="0.25">
      <c r="A334" s="298" t="s">
        <v>81</v>
      </c>
      <c r="B334" s="303">
        <v>34.799999999999997</v>
      </c>
      <c r="C334" s="303">
        <v>600</v>
      </c>
      <c r="D334" s="303">
        <v>135.9</v>
      </c>
      <c r="E334" s="300">
        <f t="shared" si="10"/>
        <v>390.51724137931041</v>
      </c>
      <c r="F334" s="300">
        <f t="shared" si="11"/>
        <v>22.650000000000002</v>
      </c>
    </row>
    <row r="335" spans="1:6" x14ac:dyDescent="0.25">
      <c r="A335" s="59" t="s">
        <v>82</v>
      </c>
      <c r="B335" s="273">
        <v>34.799999999999997</v>
      </c>
      <c r="C335" s="59"/>
      <c r="D335" s="273">
        <v>135.9</v>
      </c>
      <c r="E335" s="276">
        <f t="shared" si="10"/>
        <v>390.51724137931041</v>
      </c>
      <c r="F335" s="276">
        <v>0</v>
      </c>
    </row>
    <row r="336" spans="1:6" x14ac:dyDescent="0.25">
      <c r="A336" s="298" t="s">
        <v>83</v>
      </c>
      <c r="B336" s="303">
        <v>74.22</v>
      </c>
      <c r="C336" s="303">
        <v>700</v>
      </c>
      <c r="D336" s="303">
        <v>231.42</v>
      </c>
      <c r="E336" s="300">
        <f t="shared" si="10"/>
        <v>311.80274858528696</v>
      </c>
      <c r="F336" s="300">
        <f t="shared" si="11"/>
        <v>33.06</v>
      </c>
    </row>
    <row r="337" spans="1:6" x14ac:dyDescent="0.25">
      <c r="A337" s="59" t="s">
        <v>84</v>
      </c>
      <c r="B337" s="273">
        <v>74.22</v>
      </c>
      <c r="C337" s="59"/>
      <c r="D337" s="273">
        <v>231.42</v>
      </c>
      <c r="E337" s="276">
        <f t="shared" si="10"/>
        <v>311.80274858528696</v>
      </c>
      <c r="F337" s="276">
        <v>0</v>
      </c>
    </row>
    <row r="338" spans="1:6" x14ac:dyDescent="0.25">
      <c r="A338" s="111" t="s">
        <v>18</v>
      </c>
      <c r="B338" s="111"/>
      <c r="C338" s="112">
        <v>1800</v>
      </c>
      <c r="D338" s="113">
        <v>67.02</v>
      </c>
      <c r="E338" s="305">
        <v>0</v>
      </c>
      <c r="F338" s="305">
        <f t="shared" si="11"/>
        <v>3.7233333333333332</v>
      </c>
    </row>
    <row r="339" spans="1:6" x14ac:dyDescent="0.25">
      <c r="A339" s="298" t="s">
        <v>45</v>
      </c>
      <c r="B339" s="298"/>
      <c r="C339" s="299">
        <v>1500</v>
      </c>
      <c r="D339" s="303">
        <v>67.02</v>
      </c>
      <c r="E339" s="300">
        <v>0</v>
      </c>
      <c r="F339" s="300">
        <f t="shared" si="11"/>
        <v>4.468</v>
      </c>
    </row>
    <row r="340" spans="1:6" x14ac:dyDescent="0.25">
      <c r="A340" s="59" t="s">
        <v>72</v>
      </c>
      <c r="B340" s="59"/>
      <c r="C340" s="59"/>
      <c r="D340" s="273">
        <v>67.02</v>
      </c>
      <c r="E340" s="276">
        <v>0</v>
      </c>
      <c r="F340" s="276">
        <v>0</v>
      </c>
    </row>
    <row r="341" spans="1:6" x14ac:dyDescent="0.25">
      <c r="A341" s="298" t="s">
        <v>54</v>
      </c>
      <c r="B341" s="298"/>
      <c r="C341" s="303">
        <v>300</v>
      </c>
      <c r="D341" s="298"/>
      <c r="E341" s="300">
        <v>0</v>
      </c>
      <c r="F341" s="300">
        <f t="shared" si="11"/>
        <v>0</v>
      </c>
    </row>
    <row r="342" spans="1:6" x14ac:dyDescent="0.25">
      <c r="A342" s="111" t="s">
        <v>2</v>
      </c>
      <c r="B342" s="113">
        <v>558.72</v>
      </c>
      <c r="C342" s="111"/>
      <c r="D342" s="111"/>
      <c r="E342" s="276">
        <f t="shared" si="10"/>
        <v>0</v>
      </c>
      <c r="F342" s="276">
        <v>0</v>
      </c>
    </row>
    <row r="343" spans="1:6" x14ac:dyDescent="0.25">
      <c r="A343" s="111" t="s">
        <v>17</v>
      </c>
      <c r="B343" s="113">
        <v>558.72</v>
      </c>
      <c r="C343" s="111"/>
      <c r="D343" s="111"/>
      <c r="E343" s="276">
        <f t="shared" si="10"/>
        <v>0</v>
      </c>
      <c r="F343" s="276">
        <v>0</v>
      </c>
    </row>
    <row r="344" spans="1:6" x14ac:dyDescent="0.25">
      <c r="A344" s="298" t="s">
        <v>79</v>
      </c>
      <c r="B344" s="303">
        <v>449.7</v>
      </c>
      <c r="C344" s="298"/>
      <c r="D344" s="298"/>
      <c r="E344" s="300">
        <f t="shared" si="10"/>
        <v>0</v>
      </c>
      <c r="F344" s="300">
        <v>0</v>
      </c>
    </row>
    <row r="345" spans="1:6" x14ac:dyDescent="0.25">
      <c r="A345" s="59" t="s">
        <v>80</v>
      </c>
      <c r="B345" s="273">
        <v>449.7</v>
      </c>
      <c r="C345" s="59"/>
      <c r="D345" s="59"/>
      <c r="E345" s="276">
        <f t="shared" si="10"/>
        <v>0</v>
      </c>
      <c r="F345" s="276">
        <v>0</v>
      </c>
    </row>
    <row r="346" spans="1:6" x14ac:dyDescent="0.25">
      <c r="A346" s="298" t="s">
        <v>81</v>
      </c>
      <c r="B346" s="303">
        <v>34.799999999999997</v>
      </c>
      <c r="C346" s="298"/>
      <c r="D346" s="298"/>
      <c r="E346" s="300">
        <f t="shared" si="10"/>
        <v>0</v>
      </c>
      <c r="F346" s="300">
        <v>0</v>
      </c>
    </row>
    <row r="347" spans="1:6" x14ac:dyDescent="0.25">
      <c r="A347" s="59" t="s">
        <v>82</v>
      </c>
      <c r="B347" s="273">
        <v>34.799999999999997</v>
      </c>
      <c r="C347" s="59"/>
      <c r="D347" s="59"/>
      <c r="E347" s="276">
        <f t="shared" si="10"/>
        <v>0</v>
      </c>
      <c r="F347" s="276">
        <v>0</v>
      </c>
    </row>
    <row r="348" spans="1:6" x14ac:dyDescent="0.25">
      <c r="A348" s="298" t="s">
        <v>83</v>
      </c>
      <c r="B348" s="303">
        <v>74.22</v>
      </c>
      <c r="C348" s="298"/>
      <c r="D348" s="298"/>
      <c r="E348" s="300">
        <f t="shared" si="10"/>
        <v>0</v>
      </c>
      <c r="F348" s="300">
        <v>0</v>
      </c>
    </row>
    <row r="349" spans="1:6" x14ac:dyDescent="0.25">
      <c r="A349" s="59" t="s">
        <v>84</v>
      </c>
      <c r="B349" s="273">
        <v>74.22</v>
      </c>
      <c r="C349" s="59"/>
      <c r="D349" s="59"/>
      <c r="E349" s="276">
        <f t="shared" si="10"/>
        <v>0</v>
      </c>
      <c r="F349" s="276">
        <v>0</v>
      </c>
    </row>
    <row r="350" spans="1:6" x14ac:dyDescent="0.25">
      <c r="A350" s="306" t="s">
        <v>222</v>
      </c>
      <c r="B350" s="307">
        <v>3165.91</v>
      </c>
      <c r="C350" s="307">
        <v>26800</v>
      </c>
      <c r="D350" s="307">
        <v>10430.9</v>
      </c>
      <c r="E350" s="308">
        <f t="shared" si="10"/>
        <v>329.47556942553643</v>
      </c>
      <c r="F350" s="308">
        <f t="shared" si="11"/>
        <v>38.921268656716421</v>
      </c>
    </row>
    <row r="351" spans="1:6" x14ac:dyDescent="0.25">
      <c r="A351" s="111" t="s">
        <v>2</v>
      </c>
      <c r="B351" s="112">
        <v>3165.91</v>
      </c>
      <c r="C351" s="111"/>
      <c r="D351" s="111"/>
      <c r="E351" s="276">
        <f t="shared" si="10"/>
        <v>0</v>
      </c>
      <c r="F351" s="276">
        <v>0</v>
      </c>
    </row>
    <row r="352" spans="1:6" x14ac:dyDescent="0.25">
      <c r="A352" s="111" t="s">
        <v>17</v>
      </c>
      <c r="B352" s="112">
        <v>3165.91</v>
      </c>
      <c r="C352" s="111"/>
      <c r="D352" s="111"/>
      <c r="E352" s="276">
        <f t="shared" si="10"/>
        <v>0</v>
      </c>
      <c r="F352" s="276">
        <v>0</v>
      </c>
    </row>
    <row r="353" spans="1:6" x14ac:dyDescent="0.25">
      <c r="A353" s="298" t="s">
        <v>79</v>
      </c>
      <c r="B353" s="299">
        <v>2548.2600000000002</v>
      </c>
      <c r="C353" s="298"/>
      <c r="D353" s="298"/>
      <c r="E353" s="300">
        <f t="shared" si="10"/>
        <v>0</v>
      </c>
      <c r="F353" s="300">
        <v>0</v>
      </c>
    </row>
    <row r="354" spans="1:6" x14ac:dyDescent="0.25">
      <c r="A354" s="59" t="s">
        <v>80</v>
      </c>
      <c r="B354" s="264">
        <v>2548.2600000000002</v>
      </c>
      <c r="C354" s="59"/>
      <c r="D354" s="59"/>
      <c r="E354" s="276">
        <f t="shared" si="10"/>
        <v>0</v>
      </c>
      <c r="F354" s="276">
        <v>0</v>
      </c>
    </row>
    <row r="355" spans="1:6" x14ac:dyDescent="0.25">
      <c r="A355" s="298" t="s">
        <v>81</v>
      </c>
      <c r="B355" s="303">
        <v>197.2</v>
      </c>
      <c r="C355" s="298"/>
      <c r="D355" s="298"/>
      <c r="E355" s="300">
        <f t="shared" si="10"/>
        <v>0</v>
      </c>
      <c r="F355" s="300">
        <v>0</v>
      </c>
    </row>
    <row r="356" spans="1:6" x14ac:dyDescent="0.25">
      <c r="A356" s="59" t="s">
        <v>82</v>
      </c>
      <c r="B356" s="273">
        <v>197.2</v>
      </c>
      <c r="C356" s="59"/>
      <c r="D356" s="59"/>
      <c r="E356" s="276">
        <f t="shared" si="10"/>
        <v>0</v>
      </c>
      <c r="F356" s="276">
        <v>0</v>
      </c>
    </row>
    <row r="357" spans="1:6" x14ac:dyDescent="0.25">
      <c r="A357" s="298" t="s">
        <v>83</v>
      </c>
      <c r="B357" s="303">
        <v>420.45</v>
      </c>
      <c r="C357" s="298"/>
      <c r="D357" s="298"/>
      <c r="E357" s="300">
        <f t="shared" si="10"/>
        <v>0</v>
      </c>
      <c r="F357" s="300">
        <v>0</v>
      </c>
    </row>
    <row r="358" spans="1:6" x14ac:dyDescent="0.25">
      <c r="A358" s="59" t="s">
        <v>84</v>
      </c>
      <c r="B358" s="273">
        <v>420.45</v>
      </c>
      <c r="C358" s="59"/>
      <c r="D358" s="59"/>
      <c r="E358" s="276">
        <f t="shared" si="10"/>
        <v>0</v>
      </c>
      <c r="F358" s="276">
        <v>0</v>
      </c>
    </row>
    <row r="359" spans="1:6" x14ac:dyDescent="0.25">
      <c r="A359" s="306" t="s">
        <v>223</v>
      </c>
      <c r="B359" s="309">
        <v>0</v>
      </c>
      <c r="C359" s="307">
        <v>26800</v>
      </c>
      <c r="D359" s="307">
        <v>10430.9</v>
      </c>
      <c r="E359" s="308">
        <v>0</v>
      </c>
      <c r="F359" s="308">
        <f t="shared" si="11"/>
        <v>38.921268656716421</v>
      </c>
    </row>
    <row r="360" spans="1:6" x14ac:dyDescent="0.25">
      <c r="A360" s="111" t="s">
        <v>2</v>
      </c>
      <c r="B360" s="112">
        <v>3165.91</v>
      </c>
      <c r="C360" s="112">
        <v>26800</v>
      </c>
      <c r="D360" s="112">
        <v>10430.9</v>
      </c>
      <c r="E360" s="276">
        <f t="shared" si="10"/>
        <v>329.47556942553643</v>
      </c>
      <c r="F360" s="276">
        <f t="shared" si="11"/>
        <v>38.921268656716421</v>
      </c>
    </row>
    <row r="361" spans="1:6" x14ac:dyDescent="0.25">
      <c r="A361" s="111" t="s">
        <v>17</v>
      </c>
      <c r="B361" s="112">
        <v>3165.91</v>
      </c>
      <c r="C361" s="112">
        <v>23000</v>
      </c>
      <c r="D361" s="112">
        <v>10051.280000000001</v>
      </c>
      <c r="E361" s="276">
        <f t="shared" si="10"/>
        <v>317.48470423985526</v>
      </c>
      <c r="F361" s="276">
        <f t="shared" si="11"/>
        <v>43.701217391304354</v>
      </c>
    </row>
    <row r="362" spans="1:6" x14ac:dyDescent="0.25">
      <c r="A362" s="298" t="s">
        <v>79</v>
      </c>
      <c r="B362" s="299">
        <v>2548.2600000000002</v>
      </c>
      <c r="C362" s="299">
        <v>18000</v>
      </c>
      <c r="D362" s="299">
        <v>7964.04</v>
      </c>
      <c r="E362" s="300">
        <f t="shared" si="10"/>
        <v>312.5285488921852</v>
      </c>
      <c r="F362" s="300">
        <f t="shared" si="11"/>
        <v>44.244666666666667</v>
      </c>
    </row>
    <row r="363" spans="1:6" x14ac:dyDescent="0.25">
      <c r="A363" s="59" t="s">
        <v>80</v>
      </c>
      <c r="B363" s="264">
        <v>2548.2600000000002</v>
      </c>
      <c r="C363" s="59"/>
      <c r="D363" s="264">
        <v>7964.04</v>
      </c>
      <c r="E363" s="276">
        <f t="shared" si="10"/>
        <v>312.5285488921852</v>
      </c>
      <c r="F363" s="276">
        <v>0</v>
      </c>
    </row>
    <row r="364" spans="1:6" x14ac:dyDescent="0.25">
      <c r="A364" s="298" t="s">
        <v>81</v>
      </c>
      <c r="B364" s="303">
        <v>197.2</v>
      </c>
      <c r="C364" s="299">
        <v>2000</v>
      </c>
      <c r="D364" s="303">
        <v>770.1</v>
      </c>
      <c r="E364" s="300">
        <f t="shared" si="10"/>
        <v>390.51724137931035</v>
      </c>
      <c r="F364" s="300">
        <f t="shared" si="11"/>
        <v>38.505000000000003</v>
      </c>
    </row>
    <row r="365" spans="1:6" x14ac:dyDescent="0.25">
      <c r="A365" s="59" t="s">
        <v>82</v>
      </c>
      <c r="B365" s="273">
        <v>197.2</v>
      </c>
      <c r="C365" s="59"/>
      <c r="D365" s="273">
        <v>770.1</v>
      </c>
      <c r="E365" s="276">
        <f t="shared" si="10"/>
        <v>390.51724137931035</v>
      </c>
      <c r="F365" s="276">
        <v>0</v>
      </c>
    </row>
    <row r="366" spans="1:6" x14ac:dyDescent="0.25">
      <c r="A366" s="298" t="s">
        <v>83</v>
      </c>
      <c r="B366" s="303">
        <v>420.45</v>
      </c>
      <c r="C366" s="299">
        <v>3000</v>
      </c>
      <c r="D366" s="299">
        <v>1317.14</v>
      </c>
      <c r="E366" s="300">
        <f t="shared" si="10"/>
        <v>313.2691164228803</v>
      </c>
      <c r="F366" s="300">
        <f t="shared" si="11"/>
        <v>43.904666666666671</v>
      </c>
    </row>
    <row r="367" spans="1:6" x14ac:dyDescent="0.25">
      <c r="A367" s="59" t="s">
        <v>84</v>
      </c>
      <c r="B367" s="273">
        <v>420.45</v>
      </c>
      <c r="C367" s="59"/>
      <c r="D367" s="264">
        <v>1317.14</v>
      </c>
      <c r="E367" s="276">
        <f t="shared" si="10"/>
        <v>313.2691164228803</v>
      </c>
      <c r="F367" s="276">
        <v>0</v>
      </c>
    </row>
    <row r="368" spans="1:6" x14ac:dyDescent="0.25">
      <c r="A368" s="111" t="s">
        <v>18</v>
      </c>
      <c r="B368" s="111"/>
      <c r="C368" s="112">
        <v>3800</v>
      </c>
      <c r="D368" s="113">
        <v>379.62</v>
      </c>
      <c r="E368" s="276">
        <v>0</v>
      </c>
      <c r="F368" s="276">
        <f t="shared" si="11"/>
        <v>9.99</v>
      </c>
    </row>
    <row r="369" spans="1:6" x14ac:dyDescent="0.25">
      <c r="A369" s="298" t="s">
        <v>45</v>
      </c>
      <c r="B369" s="298"/>
      <c r="C369" s="299">
        <v>3000</v>
      </c>
      <c r="D369" s="303">
        <v>379.62</v>
      </c>
      <c r="E369" s="300">
        <v>0</v>
      </c>
      <c r="F369" s="300">
        <f t="shared" si="11"/>
        <v>12.654000000000002</v>
      </c>
    </row>
    <row r="370" spans="1:6" x14ac:dyDescent="0.25">
      <c r="A370" s="59" t="s">
        <v>72</v>
      </c>
      <c r="B370" s="59"/>
      <c r="C370" s="59"/>
      <c r="D370" s="273">
        <v>379.62</v>
      </c>
      <c r="E370" s="276">
        <v>0</v>
      </c>
      <c r="F370" s="276">
        <v>0</v>
      </c>
    </row>
    <row r="371" spans="1:6" x14ac:dyDescent="0.25">
      <c r="A371" s="298" t="s">
        <v>54</v>
      </c>
      <c r="B371" s="298"/>
      <c r="C371" s="303">
        <v>800</v>
      </c>
      <c r="D371" s="298"/>
      <c r="E371" s="300">
        <v>0</v>
      </c>
      <c r="F371" s="300">
        <f t="shared" si="11"/>
        <v>0</v>
      </c>
    </row>
    <row r="372" spans="1:6" x14ac:dyDescent="0.25">
      <c r="A372" s="111" t="s">
        <v>2</v>
      </c>
      <c r="B372" s="112">
        <v>3165.91</v>
      </c>
      <c r="C372" s="111"/>
      <c r="D372" s="111"/>
      <c r="E372" s="276">
        <f t="shared" si="10"/>
        <v>0</v>
      </c>
      <c r="F372" s="276">
        <v>0</v>
      </c>
    </row>
    <row r="373" spans="1:6" x14ac:dyDescent="0.25">
      <c r="A373" s="111" t="s">
        <v>17</v>
      </c>
      <c r="B373" s="112">
        <v>3165.91</v>
      </c>
      <c r="C373" s="111"/>
      <c r="D373" s="111"/>
      <c r="E373" s="276">
        <f t="shared" si="10"/>
        <v>0</v>
      </c>
      <c r="F373" s="276">
        <v>0</v>
      </c>
    </row>
    <row r="374" spans="1:6" x14ac:dyDescent="0.25">
      <c r="A374" s="298" t="s">
        <v>79</v>
      </c>
      <c r="B374" s="299">
        <v>2548.2600000000002</v>
      </c>
      <c r="C374" s="298"/>
      <c r="D374" s="298"/>
      <c r="E374" s="300">
        <f t="shared" si="10"/>
        <v>0</v>
      </c>
      <c r="F374" s="300">
        <v>0</v>
      </c>
    </row>
    <row r="375" spans="1:6" x14ac:dyDescent="0.25">
      <c r="A375" s="59" t="s">
        <v>80</v>
      </c>
      <c r="B375" s="264">
        <v>2548.2600000000002</v>
      </c>
      <c r="C375" s="59"/>
      <c r="D375" s="59"/>
      <c r="E375" s="276">
        <f t="shared" si="10"/>
        <v>0</v>
      </c>
      <c r="F375" s="276">
        <v>0</v>
      </c>
    </row>
    <row r="376" spans="1:6" x14ac:dyDescent="0.25">
      <c r="A376" s="298" t="s">
        <v>81</v>
      </c>
      <c r="B376" s="303">
        <v>197.2</v>
      </c>
      <c r="C376" s="298"/>
      <c r="D376" s="298"/>
      <c r="E376" s="300">
        <f t="shared" si="10"/>
        <v>0</v>
      </c>
      <c r="F376" s="300">
        <v>0</v>
      </c>
    </row>
    <row r="377" spans="1:6" x14ac:dyDescent="0.25">
      <c r="A377" s="59" t="s">
        <v>82</v>
      </c>
      <c r="B377" s="273">
        <v>197.2</v>
      </c>
      <c r="C377" s="59"/>
      <c r="D377" s="59"/>
      <c r="E377" s="276">
        <f t="shared" si="10"/>
        <v>0</v>
      </c>
      <c r="F377" s="276">
        <v>0</v>
      </c>
    </row>
    <row r="378" spans="1:6" x14ac:dyDescent="0.25">
      <c r="A378" s="298" t="s">
        <v>83</v>
      </c>
      <c r="B378" s="303">
        <v>420.45</v>
      </c>
      <c r="C378" s="298"/>
      <c r="D378" s="298"/>
      <c r="E378" s="300">
        <f t="shared" si="10"/>
        <v>0</v>
      </c>
      <c r="F378" s="300">
        <v>0</v>
      </c>
    </row>
    <row r="379" spans="1:6" x14ac:dyDescent="0.25">
      <c r="A379" s="59" t="s">
        <v>84</v>
      </c>
      <c r="B379" s="273">
        <v>420.45</v>
      </c>
      <c r="C379" s="59"/>
      <c r="D379" s="59"/>
      <c r="E379" s="276">
        <f t="shared" si="10"/>
        <v>0</v>
      </c>
      <c r="F379" s="276">
        <v>0</v>
      </c>
    </row>
    <row r="380" spans="1:6" x14ac:dyDescent="0.25">
      <c r="A380" s="111" t="s">
        <v>2</v>
      </c>
      <c r="B380" s="112">
        <v>3165.91</v>
      </c>
      <c r="C380" s="111"/>
      <c r="D380" s="111"/>
      <c r="E380" s="276">
        <f t="shared" si="10"/>
        <v>0</v>
      </c>
      <c r="F380" s="276">
        <v>0</v>
      </c>
    </row>
    <row r="381" spans="1:6" x14ac:dyDescent="0.25">
      <c r="A381" s="111" t="s">
        <v>17</v>
      </c>
      <c r="B381" s="112">
        <v>3165.91</v>
      </c>
      <c r="C381" s="111"/>
      <c r="D381" s="111"/>
      <c r="E381" s="276">
        <f t="shared" si="10"/>
        <v>0</v>
      </c>
      <c r="F381" s="276">
        <v>0</v>
      </c>
    </row>
    <row r="382" spans="1:6" x14ac:dyDescent="0.25">
      <c r="A382" s="298" t="s">
        <v>79</v>
      </c>
      <c r="B382" s="299">
        <v>2548.2600000000002</v>
      </c>
      <c r="C382" s="298"/>
      <c r="D382" s="298"/>
      <c r="E382" s="300">
        <f t="shared" si="10"/>
        <v>0</v>
      </c>
      <c r="F382" s="300">
        <v>0</v>
      </c>
    </row>
    <row r="383" spans="1:6" x14ac:dyDescent="0.25">
      <c r="A383" s="59" t="s">
        <v>80</v>
      </c>
      <c r="B383" s="264">
        <v>2548.2600000000002</v>
      </c>
      <c r="C383" s="59"/>
      <c r="D383" s="59"/>
      <c r="E383" s="276">
        <f t="shared" si="10"/>
        <v>0</v>
      </c>
      <c r="F383" s="276">
        <v>0</v>
      </c>
    </row>
    <row r="384" spans="1:6" x14ac:dyDescent="0.25">
      <c r="A384" s="298" t="s">
        <v>81</v>
      </c>
      <c r="B384" s="303">
        <v>197.2</v>
      </c>
      <c r="C384" s="298"/>
      <c r="D384" s="298"/>
      <c r="E384" s="300">
        <f t="shared" si="10"/>
        <v>0</v>
      </c>
      <c r="F384" s="300">
        <v>0</v>
      </c>
    </row>
    <row r="385" spans="1:6" x14ac:dyDescent="0.25">
      <c r="A385" s="59" t="s">
        <v>82</v>
      </c>
      <c r="B385" s="273">
        <v>197.2</v>
      </c>
      <c r="C385" s="59"/>
      <c r="D385" s="59"/>
      <c r="E385" s="276">
        <f t="shared" si="10"/>
        <v>0</v>
      </c>
      <c r="F385" s="276">
        <v>0</v>
      </c>
    </row>
    <row r="386" spans="1:6" x14ac:dyDescent="0.25">
      <c r="A386" s="298" t="s">
        <v>83</v>
      </c>
      <c r="B386" s="303">
        <v>420.45</v>
      </c>
      <c r="C386" s="298"/>
      <c r="D386" s="298"/>
      <c r="E386" s="300">
        <f t="shared" si="10"/>
        <v>0</v>
      </c>
      <c r="F386" s="300">
        <v>0</v>
      </c>
    </row>
    <row r="387" spans="1:6" x14ac:dyDescent="0.25">
      <c r="A387" s="59" t="s">
        <v>84</v>
      </c>
      <c r="B387" s="273">
        <v>420.45</v>
      </c>
      <c r="C387" s="59"/>
      <c r="D387" s="59"/>
      <c r="E387" s="276">
        <f t="shared" si="10"/>
        <v>0</v>
      </c>
      <c r="F387" s="276">
        <v>0</v>
      </c>
    </row>
    <row r="388" spans="1:6" ht="36" customHeight="1" x14ac:dyDescent="0.25">
      <c r="A388" s="302" t="s">
        <v>100</v>
      </c>
      <c r="B388" s="290">
        <v>478496.11</v>
      </c>
      <c r="C388" s="290">
        <v>250000</v>
      </c>
      <c r="D388" s="302"/>
      <c r="E388" s="291">
        <f t="shared" si="10"/>
        <v>0</v>
      </c>
      <c r="F388" s="291">
        <f t="shared" si="11"/>
        <v>0</v>
      </c>
    </row>
    <row r="389" spans="1:6" ht="39.75" customHeight="1" x14ac:dyDescent="0.25">
      <c r="A389" s="301" t="s">
        <v>101</v>
      </c>
      <c r="B389" s="292">
        <v>478496.11</v>
      </c>
      <c r="C389" s="292">
        <v>250000</v>
      </c>
      <c r="D389" s="301"/>
      <c r="E389" s="293">
        <f t="shared" si="10"/>
        <v>0</v>
      </c>
      <c r="F389" s="293">
        <f t="shared" si="11"/>
        <v>0</v>
      </c>
    </row>
    <row r="390" spans="1:6" x14ac:dyDescent="0.25">
      <c r="A390" s="306" t="s">
        <v>207</v>
      </c>
      <c r="B390" s="309">
        <v>0</v>
      </c>
      <c r="C390" s="307">
        <v>250000</v>
      </c>
      <c r="D390" s="309">
        <v>0</v>
      </c>
      <c r="E390" s="308">
        <v>0</v>
      </c>
      <c r="F390" s="308">
        <f t="shared" si="11"/>
        <v>0</v>
      </c>
    </row>
    <row r="391" spans="1:6" ht="26.25" x14ac:dyDescent="0.25">
      <c r="A391" s="306" t="s">
        <v>208</v>
      </c>
      <c r="B391" s="309">
        <v>0</v>
      </c>
      <c r="C391" s="307">
        <v>250000</v>
      </c>
      <c r="D391" s="309">
        <v>0</v>
      </c>
      <c r="E391" s="308">
        <v>0</v>
      </c>
      <c r="F391" s="308">
        <f t="shared" si="11"/>
        <v>0</v>
      </c>
    </row>
    <row r="392" spans="1:6" x14ac:dyDescent="0.25">
      <c r="A392" s="111" t="s">
        <v>2</v>
      </c>
      <c r="B392" s="111"/>
      <c r="C392" s="112">
        <v>250000</v>
      </c>
      <c r="D392" s="111"/>
      <c r="E392" s="276">
        <v>0</v>
      </c>
      <c r="F392" s="276">
        <f t="shared" si="11"/>
        <v>0</v>
      </c>
    </row>
    <row r="393" spans="1:6" x14ac:dyDescent="0.25">
      <c r="A393" s="111" t="s">
        <v>168</v>
      </c>
      <c r="B393" s="111"/>
      <c r="C393" s="112">
        <v>250000</v>
      </c>
      <c r="D393" s="111"/>
      <c r="E393" s="276">
        <v>0</v>
      </c>
      <c r="F393" s="276">
        <f t="shared" si="11"/>
        <v>0</v>
      </c>
    </row>
    <row r="394" spans="1:6" x14ac:dyDescent="0.25">
      <c r="A394" s="298" t="s">
        <v>169</v>
      </c>
      <c r="B394" s="298"/>
      <c r="C394" s="299">
        <v>250000</v>
      </c>
      <c r="D394" s="298"/>
      <c r="E394" s="300">
        <v>0</v>
      </c>
      <c r="F394" s="300">
        <f t="shared" si="11"/>
        <v>0</v>
      </c>
    </row>
    <row r="395" spans="1:6" x14ac:dyDescent="0.25">
      <c r="A395" s="306" t="s">
        <v>222</v>
      </c>
      <c r="B395" s="307">
        <v>478496.11</v>
      </c>
      <c r="C395" s="309">
        <v>0</v>
      </c>
      <c r="D395" s="309">
        <v>0</v>
      </c>
      <c r="E395" s="308">
        <f t="shared" ref="E395:E458" si="12">D395/B395*100</f>
        <v>0</v>
      </c>
      <c r="F395" s="308">
        <v>0</v>
      </c>
    </row>
    <row r="396" spans="1:6" x14ac:dyDescent="0.25">
      <c r="A396" s="111" t="s">
        <v>2</v>
      </c>
      <c r="B396" s="112">
        <v>476220.17</v>
      </c>
      <c r="C396" s="111"/>
      <c r="D396" s="111"/>
      <c r="E396" s="276">
        <f t="shared" si="12"/>
        <v>0</v>
      </c>
      <c r="F396" s="276">
        <v>0</v>
      </c>
    </row>
    <row r="397" spans="1:6" x14ac:dyDescent="0.25">
      <c r="A397" s="111" t="s">
        <v>18</v>
      </c>
      <c r="B397" s="112">
        <v>13615.6</v>
      </c>
      <c r="C397" s="111"/>
      <c r="D397" s="111"/>
      <c r="E397" s="276">
        <f t="shared" si="12"/>
        <v>0</v>
      </c>
      <c r="F397" s="276">
        <v>0</v>
      </c>
    </row>
    <row r="398" spans="1:6" x14ac:dyDescent="0.25">
      <c r="A398" s="298" t="s">
        <v>54</v>
      </c>
      <c r="B398" s="299">
        <v>11020.9</v>
      </c>
      <c r="C398" s="298"/>
      <c r="D398" s="298"/>
      <c r="E398" s="300">
        <f t="shared" si="12"/>
        <v>0</v>
      </c>
      <c r="F398" s="300">
        <v>0</v>
      </c>
    </row>
    <row r="399" spans="1:6" x14ac:dyDescent="0.25">
      <c r="A399" s="59" t="s">
        <v>56</v>
      </c>
      <c r="B399" s="264">
        <v>9370.9</v>
      </c>
      <c r="C399" s="59"/>
      <c r="D399" s="59"/>
      <c r="E399" s="276">
        <f t="shared" si="12"/>
        <v>0</v>
      </c>
      <c r="F399" s="276">
        <v>0</v>
      </c>
    </row>
    <row r="400" spans="1:6" x14ac:dyDescent="0.25">
      <c r="A400" s="59" t="s">
        <v>62</v>
      </c>
      <c r="B400" s="264">
        <v>1650</v>
      </c>
      <c r="C400" s="59"/>
      <c r="D400" s="59"/>
      <c r="E400" s="276">
        <f t="shared" si="12"/>
        <v>0</v>
      </c>
      <c r="F400" s="276">
        <v>0</v>
      </c>
    </row>
    <row r="401" spans="1:6" x14ac:dyDescent="0.25">
      <c r="A401" s="298" t="s">
        <v>63</v>
      </c>
      <c r="B401" s="299">
        <v>2594.6999999999998</v>
      </c>
      <c r="C401" s="298"/>
      <c r="D401" s="298"/>
      <c r="E401" s="300">
        <f t="shared" si="12"/>
        <v>0</v>
      </c>
      <c r="F401" s="300">
        <v>0</v>
      </c>
    </row>
    <row r="402" spans="1:6" x14ac:dyDescent="0.25">
      <c r="A402" s="59" t="s">
        <v>85</v>
      </c>
      <c r="B402" s="264">
        <v>2594.6999999999998</v>
      </c>
      <c r="C402" s="59"/>
      <c r="D402" s="59"/>
      <c r="E402" s="276">
        <f t="shared" si="12"/>
        <v>0</v>
      </c>
      <c r="F402" s="276">
        <v>0</v>
      </c>
    </row>
    <row r="403" spans="1:6" x14ac:dyDescent="0.25">
      <c r="A403" s="111" t="s">
        <v>168</v>
      </c>
      <c r="B403" s="112">
        <v>462604.57</v>
      </c>
      <c r="C403" s="111"/>
      <c r="D403" s="111"/>
      <c r="E403" s="276">
        <f t="shared" si="12"/>
        <v>0</v>
      </c>
      <c r="F403" s="276">
        <v>0</v>
      </c>
    </row>
    <row r="404" spans="1:6" x14ac:dyDescent="0.25">
      <c r="A404" s="298" t="s">
        <v>169</v>
      </c>
      <c r="B404" s="299">
        <v>462604.57</v>
      </c>
      <c r="C404" s="298"/>
      <c r="D404" s="298"/>
      <c r="E404" s="300">
        <f t="shared" si="12"/>
        <v>0</v>
      </c>
      <c r="F404" s="300">
        <v>0</v>
      </c>
    </row>
    <row r="405" spans="1:6" x14ac:dyDescent="0.25">
      <c r="A405" s="59" t="s">
        <v>170</v>
      </c>
      <c r="B405" s="264">
        <v>462604.57</v>
      </c>
      <c r="C405" s="59"/>
      <c r="D405" s="59"/>
      <c r="E405" s="276">
        <f t="shared" si="12"/>
        <v>0</v>
      </c>
      <c r="F405" s="276">
        <v>0</v>
      </c>
    </row>
    <row r="406" spans="1:6" x14ac:dyDescent="0.25">
      <c r="A406" s="111" t="s">
        <v>3</v>
      </c>
      <c r="B406" s="112">
        <v>2275.94</v>
      </c>
      <c r="C406" s="111"/>
      <c r="D406" s="111"/>
      <c r="E406" s="276">
        <f t="shared" si="12"/>
        <v>0</v>
      </c>
      <c r="F406" s="276">
        <v>0</v>
      </c>
    </row>
    <row r="407" spans="1:6" x14ac:dyDescent="0.25">
      <c r="A407" s="111" t="s">
        <v>23</v>
      </c>
      <c r="B407" s="112">
        <v>2275.94</v>
      </c>
      <c r="C407" s="111"/>
      <c r="D407" s="111"/>
      <c r="E407" s="276">
        <f t="shared" si="12"/>
        <v>0</v>
      </c>
      <c r="F407" s="276">
        <v>0</v>
      </c>
    </row>
    <row r="408" spans="1:6" x14ac:dyDescent="0.25">
      <c r="A408" s="298" t="s">
        <v>86</v>
      </c>
      <c r="B408" s="299">
        <v>2275.94</v>
      </c>
      <c r="C408" s="298"/>
      <c r="D408" s="298"/>
      <c r="E408" s="300">
        <f t="shared" si="12"/>
        <v>0</v>
      </c>
      <c r="F408" s="300">
        <v>0</v>
      </c>
    </row>
    <row r="409" spans="1:6" x14ac:dyDescent="0.25">
      <c r="A409" s="59" t="s">
        <v>167</v>
      </c>
      <c r="B409" s="264">
        <v>2275.94</v>
      </c>
      <c r="C409" s="59"/>
      <c r="D409" s="59"/>
      <c r="E409" s="276">
        <f t="shared" si="12"/>
        <v>0</v>
      </c>
      <c r="F409" s="276">
        <v>0</v>
      </c>
    </row>
    <row r="410" spans="1:6" x14ac:dyDescent="0.25">
      <c r="A410" s="111" t="s">
        <v>2</v>
      </c>
      <c r="B410" s="112">
        <v>476220.17</v>
      </c>
      <c r="C410" s="111"/>
      <c r="D410" s="111"/>
      <c r="E410" s="276">
        <f t="shared" si="12"/>
        <v>0</v>
      </c>
      <c r="F410" s="276">
        <v>0</v>
      </c>
    </row>
    <row r="411" spans="1:6" x14ac:dyDescent="0.25">
      <c r="A411" s="111" t="s">
        <v>18</v>
      </c>
      <c r="B411" s="112">
        <v>13615.6</v>
      </c>
      <c r="C411" s="111"/>
      <c r="D411" s="111"/>
      <c r="E411" s="276">
        <f t="shared" si="12"/>
        <v>0</v>
      </c>
      <c r="F411" s="276">
        <v>0</v>
      </c>
    </row>
    <row r="412" spans="1:6" x14ac:dyDescent="0.25">
      <c r="A412" s="298" t="s">
        <v>54</v>
      </c>
      <c r="B412" s="299">
        <v>11020.9</v>
      </c>
      <c r="C412" s="298"/>
      <c r="D412" s="298"/>
      <c r="E412" s="300">
        <f t="shared" si="12"/>
        <v>0</v>
      </c>
      <c r="F412" s="300">
        <v>0</v>
      </c>
    </row>
    <row r="413" spans="1:6" x14ac:dyDescent="0.25">
      <c r="A413" s="59" t="s">
        <v>56</v>
      </c>
      <c r="B413" s="264">
        <v>9370.9</v>
      </c>
      <c r="C413" s="59"/>
      <c r="D413" s="59"/>
      <c r="E413" s="276">
        <f t="shared" si="12"/>
        <v>0</v>
      </c>
      <c r="F413" s="276">
        <v>0</v>
      </c>
    </row>
    <row r="414" spans="1:6" x14ac:dyDescent="0.25">
      <c r="A414" s="59" t="s">
        <v>62</v>
      </c>
      <c r="B414" s="264">
        <v>1650</v>
      </c>
      <c r="C414" s="59"/>
      <c r="D414" s="59"/>
      <c r="E414" s="276">
        <f t="shared" si="12"/>
        <v>0</v>
      </c>
      <c r="F414" s="276">
        <v>0</v>
      </c>
    </row>
    <row r="415" spans="1:6" x14ac:dyDescent="0.25">
      <c r="A415" s="298" t="s">
        <v>63</v>
      </c>
      <c r="B415" s="299">
        <v>2594.6999999999998</v>
      </c>
      <c r="C415" s="298"/>
      <c r="D415" s="298"/>
      <c r="E415" s="300">
        <f t="shared" si="12"/>
        <v>0</v>
      </c>
      <c r="F415" s="300">
        <v>0</v>
      </c>
    </row>
    <row r="416" spans="1:6" x14ac:dyDescent="0.25">
      <c r="A416" s="59" t="s">
        <v>85</v>
      </c>
      <c r="B416" s="264">
        <v>2594.6999999999998</v>
      </c>
      <c r="C416" s="59"/>
      <c r="D416" s="59"/>
      <c r="E416" s="276">
        <f t="shared" si="12"/>
        <v>0</v>
      </c>
      <c r="F416" s="276">
        <v>0</v>
      </c>
    </row>
    <row r="417" spans="1:6" x14ac:dyDescent="0.25">
      <c r="A417" s="111" t="s">
        <v>168</v>
      </c>
      <c r="B417" s="112">
        <v>462604.57</v>
      </c>
      <c r="C417" s="111"/>
      <c r="D417" s="111"/>
      <c r="E417" s="276">
        <f t="shared" si="12"/>
        <v>0</v>
      </c>
      <c r="F417" s="276">
        <v>0</v>
      </c>
    </row>
    <row r="418" spans="1:6" x14ac:dyDescent="0.25">
      <c r="A418" s="298" t="s">
        <v>169</v>
      </c>
      <c r="B418" s="299">
        <v>462604.57</v>
      </c>
      <c r="C418" s="298"/>
      <c r="D418" s="298"/>
      <c r="E418" s="300">
        <f t="shared" si="12"/>
        <v>0</v>
      </c>
      <c r="F418" s="300">
        <v>0</v>
      </c>
    </row>
    <row r="419" spans="1:6" x14ac:dyDescent="0.25">
      <c r="A419" s="59" t="s">
        <v>170</v>
      </c>
      <c r="B419" s="264">
        <v>462604.57</v>
      </c>
      <c r="C419" s="59"/>
      <c r="D419" s="59"/>
      <c r="E419" s="276">
        <f t="shared" si="12"/>
        <v>0</v>
      </c>
      <c r="F419" s="276">
        <v>0</v>
      </c>
    </row>
    <row r="420" spans="1:6" x14ac:dyDescent="0.25">
      <c r="A420" s="111" t="s">
        <v>3</v>
      </c>
      <c r="B420" s="112">
        <v>2275.94</v>
      </c>
      <c r="C420" s="111"/>
      <c r="D420" s="111"/>
      <c r="E420" s="276">
        <f t="shared" si="12"/>
        <v>0</v>
      </c>
      <c r="F420" s="276">
        <v>0</v>
      </c>
    </row>
    <row r="421" spans="1:6" x14ac:dyDescent="0.25">
      <c r="A421" s="111" t="s">
        <v>23</v>
      </c>
      <c r="B421" s="112">
        <v>2275.94</v>
      </c>
      <c r="C421" s="111"/>
      <c r="D421" s="111"/>
      <c r="E421" s="276">
        <f t="shared" si="12"/>
        <v>0</v>
      </c>
      <c r="F421" s="276">
        <v>0</v>
      </c>
    </row>
    <row r="422" spans="1:6" x14ac:dyDescent="0.25">
      <c r="A422" s="298" t="s">
        <v>86</v>
      </c>
      <c r="B422" s="299">
        <v>2275.94</v>
      </c>
      <c r="C422" s="298"/>
      <c r="D422" s="298"/>
      <c r="E422" s="300">
        <f t="shared" si="12"/>
        <v>0</v>
      </c>
      <c r="F422" s="300">
        <v>0</v>
      </c>
    </row>
    <row r="423" spans="1:6" x14ac:dyDescent="0.25">
      <c r="A423" s="59" t="s">
        <v>167</v>
      </c>
      <c r="B423" s="264">
        <v>2275.94</v>
      </c>
      <c r="C423" s="59"/>
      <c r="D423" s="59"/>
      <c r="E423" s="276">
        <f t="shared" si="12"/>
        <v>0</v>
      </c>
      <c r="F423" s="276">
        <v>0</v>
      </c>
    </row>
    <row r="424" spans="1:6" x14ac:dyDescent="0.25">
      <c r="A424" s="111" t="s">
        <v>2</v>
      </c>
      <c r="B424" s="112">
        <v>476220.17</v>
      </c>
      <c r="C424" s="111"/>
      <c r="D424" s="111"/>
      <c r="E424" s="276">
        <f t="shared" si="12"/>
        <v>0</v>
      </c>
      <c r="F424" s="276">
        <v>0</v>
      </c>
    </row>
    <row r="425" spans="1:6" x14ac:dyDescent="0.25">
      <c r="A425" s="111" t="s">
        <v>18</v>
      </c>
      <c r="B425" s="112">
        <v>13615.6</v>
      </c>
      <c r="C425" s="111"/>
      <c r="D425" s="111"/>
      <c r="E425" s="276">
        <f t="shared" si="12"/>
        <v>0</v>
      </c>
      <c r="F425" s="276">
        <v>0</v>
      </c>
    </row>
    <row r="426" spans="1:6" x14ac:dyDescent="0.25">
      <c r="A426" s="298" t="s">
        <v>54</v>
      </c>
      <c r="B426" s="299">
        <v>11020.9</v>
      </c>
      <c r="C426" s="298"/>
      <c r="D426" s="298"/>
      <c r="E426" s="300">
        <f t="shared" si="12"/>
        <v>0</v>
      </c>
      <c r="F426" s="300">
        <v>0</v>
      </c>
    </row>
    <row r="427" spans="1:6" x14ac:dyDescent="0.25">
      <c r="A427" s="59" t="s">
        <v>56</v>
      </c>
      <c r="B427" s="264">
        <v>9370.9</v>
      </c>
      <c r="C427" s="59"/>
      <c r="D427" s="59"/>
      <c r="E427" s="276">
        <f t="shared" si="12"/>
        <v>0</v>
      </c>
      <c r="F427" s="276">
        <v>0</v>
      </c>
    </row>
    <row r="428" spans="1:6" x14ac:dyDescent="0.25">
      <c r="A428" s="59" t="s">
        <v>62</v>
      </c>
      <c r="B428" s="264">
        <v>1650</v>
      </c>
      <c r="C428" s="59"/>
      <c r="D428" s="59"/>
      <c r="E428" s="276">
        <f t="shared" si="12"/>
        <v>0</v>
      </c>
      <c r="F428" s="276">
        <v>0</v>
      </c>
    </row>
    <row r="429" spans="1:6" x14ac:dyDescent="0.25">
      <c r="A429" s="298" t="s">
        <v>63</v>
      </c>
      <c r="B429" s="299">
        <v>2594.6999999999998</v>
      </c>
      <c r="C429" s="298"/>
      <c r="D429" s="298"/>
      <c r="E429" s="300">
        <f t="shared" si="12"/>
        <v>0</v>
      </c>
      <c r="F429" s="300">
        <v>0</v>
      </c>
    </row>
    <row r="430" spans="1:6" x14ac:dyDescent="0.25">
      <c r="A430" s="59" t="s">
        <v>85</v>
      </c>
      <c r="B430" s="264">
        <v>2594.6999999999998</v>
      </c>
      <c r="C430" s="59"/>
      <c r="D430" s="59"/>
      <c r="E430" s="276">
        <f t="shared" si="12"/>
        <v>0</v>
      </c>
      <c r="F430" s="276">
        <v>0</v>
      </c>
    </row>
    <row r="431" spans="1:6" x14ac:dyDescent="0.25">
      <c r="A431" s="111" t="s">
        <v>168</v>
      </c>
      <c r="B431" s="112">
        <v>462604.57</v>
      </c>
      <c r="C431" s="111"/>
      <c r="D431" s="111"/>
      <c r="E431" s="276">
        <f t="shared" si="12"/>
        <v>0</v>
      </c>
      <c r="F431" s="276">
        <v>0</v>
      </c>
    </row>
    <row r="432" spans="1:6" x14ac:dyDescent="0.25">
      <c r="A432" s="298" t="s">
        <v>169</v>
      </c>
      <c r="B432" s="299">
        <v>462604.57</v>
      </c>
      <c r="C432" s="298"/>
      <c r="D432" s="298"/>
      <c r="E432" s="300">
        <f t="shared" si="12"/>
        <v>0</v>
      </c>
      <c r="F432" s="300">
        <v>0</v>
      </c>
    </row>
    <row r="433" spans="1:6" x14ac:dyDescent="0.25">
      <c r="A433" s="59" t="s">
        <v>170</v>
      </c>
      <c r="B433" s="264">
        <v>462604.57</v>
      </c>
      <c r="C433" s="59"/>
      <c r="D433" s="59"/>
      <c r="E433" s="276">
        <f t="shared" si="12"/>
        <v>0</v>
      </c>
      <c r="F433" s="276">
        <v>0</v>
      </c>
    </row>
    <row r="434" spans="1:6" x14ac:dyDescent="0.25">
      <c r="A434" s="111" t="s">
        <v>3</v>
      </c>
      <c r="B434" s="112">
        <v>2275.94</v>
      </c>
      <c r="C434" s="111"/>
      <c r="D434" s="111"/>
      <c r="E434" s="276">
        <f t="shared" si="12"/>
        <v>0</v>
      </c>
      <c r="F434" s="276">
        <v>0</v>
      </c>
    </row>
    <row r="435" spans="1:6" x14ac:dyDescent="0.25">
      <c r="A435" s="111" t="s">
        <v>23</v>
      </c>
      <c r="B435" s="112">
        <v>2275.94</v>
      </c>
      <c r="C435" s="111"/>
      <c r="D435" s="111"/>
      <c r="E435" s="276">
        <f t="shared" si="12"/>
        <v>0</v>
      </c>
      <c r="F435" s="276">
        <v>0</v>
      </c>
    </row>
    <row r="436" spans="1:6" x14ac:dyDescent="0.25">
      <c r="A436" s="298" t="s">
        <v>86</v>
      </c>
      <c r="B436" s="299">
        <v>2275.94</v>
      </c>
      <c r="C436" s="298"/>
      <c r="D436" s="298"/>
      <c r="E436" s="300">
        <f t="shared" si="12"/>
        <v>0</v>
      </c>
      <c r="F436" s="300">
        <v>0</v>
      </c>
    </row>
    <row r="437" spans="1:6" x14ac:dyDescent="0.25">
      <c r="A437" s="59" t="s">
        <v>167</v>
      </c>
      <c r="B437" s="264">
        <v>2275.94</v>
      </c>
      <c r="C437" s="59"/>
      <c r="D437" s="59"/>
      <c r="E437" s="276">
        <f t="shared" si="12"/>
        <v>0</v>
      </c>
      <c r="F437" s="276">
        <v>0</v>
      </c>
    </row>
    <row r="438" spans="1:6" x14ac:dyDescent="0.25">
      <c r="A438" s="111" t="s">
        <v>2</v>
      </c>
      <c r="B438" s="112">
        <v>476220.17</v>
      </c>
      <c r="C438" s="111"/>
      <c r="D438" s="111"/>
      <c r="E438" s="276">
        <f t="shared" si="12"/>
        <v>0</v>
      </c>
      <c r="F438" s="276">
        <v>0</v>
      </c>
    </row>
    <row r="439" spans="1:6" x14ac:dyDescent="0.25">
      <c r="A439" s="111" t="s">
        <v>18</v>
      </c>
      <c r="B439" s="112">
        <v>13615.6</v>
      </c>
      <c r="C439" s="111"/>
      <c r="D439" s="111"/>
      <c r="E439" s="276">
        <f t="shared" si="12"/>
        <v>0</v>
      </c>
      <c r="F439" s="276">
        <v>0</v>
      </c>
    </row>
    <row r="440" spans="1:6" x14ac:dyDescent="0.25">
      <c r="A440" s="298" t="s">
        <v>54</v>
      </c>
      <c r="B440" s="299">
        <v>11020.9</v>
      </c>
      <c r="C440" s="298"/>
      <c r="D440" s="298"/>
      <c r="E440" s="300">
        <f t="shared" si="12"/>
        <v>0</v>
      </c>
      <c r="F440" s="300">
        <v>0</v>
      </c>
    </row>
    <row r="441" spans="1:6" x14ac:dyDescent="0.25">
      <c r="A441" s="59" t="s">
        <v>56</v>
      </c>
      <c r="B441" s="264">
        <v>9370.9</v>
      </c>
      <c r="C441" s="59"/>
      <c r="D441" s="59"/>
      <c r="E441" s="276">
        <f t="shared" si="12"/>
        <v>0</v>
      </c>
      <c r="F441" s="276">
        <v>0</v>
      </c>
    </row>
    <row r="442" spans="1:6" x14ac:dyDescent="0.25">
      <c r="A442" s="59" t="s">
        <v>62</v>
      </c>
      <c r="B442" s="264">
        <v>1650</v>
      </c>
      <c r="C442" s="59"/>
      <c r="D442" s="59"/>
      <c r="E442" s="276">
        <f t="shared" si="12"/>
        <v>0</v>
      </c>
      <c r="F442" s="276">
        <v>0</v>
      </c>
    </row>
    <row r="443" spans="1:6" x14ac:dyDescent="0.25">
      <c r="A443" s="298" t="s">
        <v>63</v>
      </c>
      <c r="B443" s="299">
        <v>2594.6999999999998</v>
      </c>
      <c r="C443" s="298"/>
      <c r="D443" s="298"/>
      <c r="E443" s="300">
        <f t="shared" si="12"/>
        <v>0</v>
      </c>
      <c r="F443" s="300">
        <v>0</v>
      </c>
    </row>
    <row r="444" spans="1:6" x14ac:dyDescent="0.25">
      <c r="A444" s="109" t="s">
        <v>85</v>
      </c>
      <c r="B444" s="110">
        <v>2594.6999999999998</v>
      </c>
      <c r="C444" s="109"/>
      <c r="D444" s="109"/>
      <c r="E444" s="276">
        <f t="shared" si="12"/>
        <v>0</v>
      </c>
      <c r="F444" s="276">
        <v>0</v>
      </c>
    </row>
    <row r="445" spans="1:6" x14ac:dyDescent="0.25">
      <c r="A445" s="111" t="s">
        <v>168</v>
      </c>
      <c r="B445" s="112">
        <v>462604.57</v>
      </c>
      <c r="C445" s="111"/>
      <c r="D445" s="111"/>
      <c r="E445" s="276">
        <f t="shared" si="12"/>
        <v>0</v>
      </c>
      <c r="F445" s="276">
        <v>0</v>
      </c>
    </row>
    <row r="446" spans="1:6" x14ac:dyDescent="0.25">
      <c r="A446" s="298" t="s">
        <v>169</v>
      </c>
      <c r="B446" s="299">
        <v>462604.57</v>
      </c>
      <c r="C446" s="298"/>
      <c r="D446" s="298"/>
      <c r="E446" s="300">
        <f t="shared" si="12"/>
        <v>0</v>
      </c>
      <c r="F446" s="300">
        <v>0</v>
      </c>
    </row>
    <row r="447" spans="1:6" x14ac:dyDescent="0.25">
      <c r="A447" s="59" t="s">
        <v>170</v>
      </c>
      <c r="B447" s="264">
        <v>462604.57</v>
      </c>
      <c r="C447" s="59"/>
      <c r="D447" s="59"/>
      <c r="E447" s="276">
        <f t="shared" si="12"/>
        <v>0</v>
      </c>
      <c r="F447" s="276">
        <v>0</v>
      </c>
    </row>
    <row r="448" spans="1:6" x14ac:dyDescent="0.25">
      <c r="A448" s="111" t="s">
        <v>3</v>
      </c>
      <c r="B448" s="112">
        <v>2275.94</v>
      </c>
      <c r="C448" s="111"/>
      <c r="D448" s="111"/>
      <c r="E448" s="276">
        <f t="shared" si="12"/>
        <v>0</v>
      </c>
      <c r="F448" s="276">
        <v>0</v>
      </c>
    </row>
    <row r="449" spans="1:6" x14ac:dyDescent="0.25">
      <c r="A449" s="111" t="s">
        <v>23</v>
      </c>
      <c r="B449" s="112">
        <v>2275.94</v>
      </c>
      <c r="C449" s="111"/>
      <c r="D449" s="111"/>
      <c r="E449" s="276">
        <f t="shared" si="12"/>
        <v>0</v>
      </c>
      <c r="F449" s="276">
        <v>0</v>
      </c>
    </row>
    <row r="450" spans="1:6" x14ac:dyDescent="0.25">
      <c r="A450" s="298" t="s">
        <v>86</v>
      </c>
      <c r="B450" s="299">
        <v>2275.94</v>
      </c>
      <c r="C450" s="298"/>
      <c r="D450" s="298"/>
      <c r="E450" s="300">
        <f t="shared" si="12"/>
        <v>0</v>
      </c>
      <c r="F450" s="300">
        <v>0</v>
      </c>
    </row>
    <row r="451" spans="1:6" x14ac:dyDescent="0.25">
      <c r="A451" s="59" t="s">
        <v>167</v>
      </c>
      <c r="B451" s="264">
        <v>2275.94</v>
      </c>
      <c r="C451" s="59"/>
      <c r="D451" s="59"/>
      <c r="E451" s="276">
        <f t="shared" si="12"/>
        <v>0</v>
      </c>
      <c r="F451" s="276">
        <v>0</v>
      </c>
    </row>
    <row r="452" spans="1:6" ht="35.25" customHeight="1" x14ac:dyDescent="0.25">
      <c r="A452" s="302" t="s">
        <v>224</v>
      </c>
      <c r="B452" s="290">
        <v>908557.75</v>
      </c>
      <c r="C452" s="290">
        <v>1938400</v>
      </c>
      <c r="D452" s="290">
        <v>905587.88</v>
      </c>
      <c r="E452" s="291">
        <f t="shared" si="12"/>
        <v>99.673122594573655</v>
      </c>
      <c r="F452" s="291">
        <f t="shared" ref="F452:F458" si="13">D452/C452*100</f>
        <v>46.718318200577798</v>
      </c>
    </row>
    <row r="453" spans="1:6" ht="44.25" customHeight="1" x14ac:dyDescent="0.25">
      <c r="A453" s="301" t="s">
        <v>225</v>
      </c>
      <c r="B453" s="292">
        <v>908557.75</v>
      </c>
      <c r="C453" s="292">
        <v>1938400</v>
      </c>
      <c r="D453" s="292">
        <v>905587.88</v>
      </c>
      <c r="E453" s="293">
        <f t="shared" si="12"/>
        <v>99.673122594573655</v>
      </c>
      <c r="F453" s="293">
        <f t="shared" si="13"/>
        <v>46.718318200577798</v>
      </c>
    </row>
    <row r="454" spans="1:6" x14ac:dyDescent="0.25">
      <c r="A454" s="306" t="s">
        <v>207</v>
      </c>
      <c r="B454" s="307">
        <v>908557.75</v>
      </c>
      <c r="C454" s="307">
        <v>1938400</v>
      </c>
      <c r="D454" s="307">
        <v>905587.88</v>
      </c>
      <c r="E454" s="308">
        <f t="shared" si="12"/>
        <v>99.673122594573655</v>
      </c>
      <c r="F454" s="308">
        <f t="shared" si="13"/>
        <v>46.718318200577798</v>
      </c>
    </row>
    <row r="455" spans="1:6" ht="26.25" x14ac:dyDescent="0.25">
      <c r="A455" s="306" t="s">
        <v>208</v>
      </c>
      <c r="B455" s="307">
        <v>908557.75</v>
      </c>
      <c r="C455" s="307">
        <v>1938400</v>
      </c>
      <c r="D455" s="307">
        <v>905587.88</v>
      </c>
      <c r="E455" s="308">
        <f t="shared" si="12"/>
        <v>99.673122594573655</v>
      </c>
      <c r="F455" s="308">
        <f t="shared" si="13"/>
        <v>46.718318200577798</v>
      </c>
    </row>
    <row r="456" spans="1:6" x14ac:dyDescent="0.25">
      <c r="A456" s="111" t="s">
        <v>2</v>
      </c>
      <c r="B456" s="112">
        <v>908557.75</v>
      </c>
      <c r="C456" s="112">
        <v>1938400</v>
      </c>
      <c r="D456" s="112">
        <v>905587.88</v>
      </c>
      <c r="E456" s="276">
        <f t="shared" si="12"/>
        <v>99.673122594573655</v>
      </c>
      <c r="F456" s="276">
        <f t="shared" si="13"/>
        <v>46.718318200577798</v>
      </c>
    </row>
    <row r="457" spans="1:6" x14ac:dyDescent="0.25">
      <c r="A457" s="111" t="s">
        <v>17</v>
      </c>
      <c r="B457" s="112">
        <v>905893.75</v>
      </c>
      <c r="C457" s="112">
        <v>1933300</v>
      </c>
      <c r="D457" s="112">
        <v>903067.88</v>
      </c>
      <c r="E457" s="276">
        <f t="shared" si="12"/>
        <v>99.688057236292892</v>
      </c>
      <c r="F457" s="276">
        <f t="shared" si="13"/>
        <v>46.711212951947445</v>
      </c>
    </row>
    <row r="458" spans="1:6" x14ac:dyDescent="0.25">
      <c r="A458" s="298" t="s">
        <v>79</v>
      </c>
      <c r="B458" s="299">
        <v>768012.13</v>
      </c>
      <c r="C458" s="299">
        <v>1600000</v>
      </c>
      <c r="D458" s="299">
        <v>753046.25</v>
      </c>
      <c r="E458" s="300">
        <f t="shared" si="12"/>
        <v>98.051348485863116</v>
      </c>
      <c r="F458" s="300">
        <f t="shared" si="13"/>
        <v>47.065390624999999</v>
      </c>
    </row>
    <row r="459" spans="1:6" x14ac:dyDescent="0.25">
      <c r="A459" s="59" t="s">
        <v>80</v>
      </c>
      <c r="B459" s="264">
        <v>768012.13</v>
      </c>
      <c r="C459" s="59"/>
      <c r="D459" s="264">
        <v>753046.25</v>
      </c>
      <c r="E459" s="276">
        <f t="shared" ref="E459:E466" si="14">D459/B459*100</f>
        <v>98.051348485863116</v>
      </c>
      <c r="F459" s="276">
        <v>0</v>
      </c>
    </row>
    <row r="460" spans="1:6" x14ac:dyDescent="0.25">
      <c r="A460" s="298" t="s">
        <v>81</v>
      </c>
      <c r="B460" s="299">
        <v>15807.02</v>
      </c>
      <c r="C460" s="299">
        <v>63300</v>
      </c>
      <c r="D460" s="299">
        <v>27461.200000000001</v>
      </c>
      <c r="E460" s="300">
        <f t="shared" si="14"/>
        <v>173.72787533640118</v>
      </c>
      <c r="F460" s="300">
        <f t="shared" ref="F460:F465" si="15">D460/C460*100</f>
        <v>43.382622432859399</v>
      </c>
    </row>
    <row r="461" spans="1:6" x14ac:dyDescent="0.25">
      <c r="A461" s="59" t="s">
        <v>82</v>
      </c>
      <c r="B461" s="264">
        <v>15807.02</v>
      </c>
      <c r="C461" s="59"/>
      <c r="D461" s="264">
        <v>27461.200000000001</v>
      </c>
      <c r="E461" s="276">
        <f t="shared" si="14"/>
        <v>173.72787533640118</v>
      </c>
      <c r="F461" s="276">
        <v>0</v>
      </c>
    </row>
    <row r="462" spans="1:6" x14ac:dyDescent="0.25">
      <c r="A462" s="298" t="s">
        <v>83</v>
      </c>
      <c r="B462" s="299">
        <v>122074.6</v>
      </c>
      <c r="C462" s="299">
        <v>270000</v>
      </c>
      <c r="D462" s="299">
        <v>122560.43</v>
      </c>
      <c r="E462" s="300">
        <f t="shared" si="14"/>
        <v>100.39797795774059</v>
      </c>
      <c r="F462" s="300">
        <f t="shared" si="15"/>
        <v>45.392751851851848</v>
      </c>
    </row>
    <row r="463" spans="1:6" x14ac:dyDescent="0.25">
      <c r="A463" s="59" t="s">
        <v>84</v>
      </c>
      <c r="B463" s="264">
        <v>122074.6</v>
      </c>
      <c r="C463" s="59"/>
      <c r="D463" s="264">
        <v>122560.43</v>
      </c>
      <c r="E463" s="276">
        <f t="shared" si="14"/>
        <v>100.39797795774059</v>
      </c>
      <c r="F463" s="276">
        <v>0</v>
      </c>
    </row>
    <row r="464" spans="1:6" x14ac:dyDescent="0.25">
      <c r="A464" s="111" t="s">
        <v>18</v>
      </c>
      <c r="B464" s="112">
        <v>2664</v>
      </c>
      <c r="C464" s="112">
        <v>5100</v>
      </c>
      <c r="D464" s="112">
        <v>2520</v>
      </c>
      <c r="E464" s="276">
        <f t="shared" si="14"/>
        <v>94.594594594594597</v>
      </c>
      <c r="F464" s="276">
        <f t="shared" si="15"/>
        <v>49.411764705882355</v>
      </c>
    </row>
    <row r="465" spans="1:6" x14ac:dyDescent="0.25">
      <c r="A465" s="298" t="s">
        <v>63</v>
      </c>
      <c r="B465" s="299">
        <v>2664</v>
      </c>
      <c r="C465" s="299">
        <v>5100</v>
      </c>
      <c r="D465" s="299">
        <v>2520</v>
      </c>
      <c r="E465" s="300">
        <f t="shared" si="14"/>
        <v>94.594594594594597</v>
      </c>
      <c r="F465" s="300">
        <f t="shared" si="15"/>
        <v>49.411764705882355</v>
      </c>
    </row>
    <row r="466" spans="1:6" x14ac:dyDescent="0.25">
      <c r="A466" s="59" t="s">
        <v>66</v>
      </c>
      <c r="B466" s="264">
        <v>2664</v>
      </c>
      <c r="C466" s="59"/>
      <c r="D466" s="264">
        <v>2520</v>
      </c>
      <c r="E466" s="276">
        <f t="shared" si="14"/>
        <v>94.594594594594597</v>
      </c>
      <c r="F466" s="276">
        <v>0</v>
      </c>
    </row>
  </sheetData>
  <mergeCells count="3">
    <mergeCell ref="A2:E2"/>
    <mergeCell ref="A3:E3"/>
    <mergeCell ref="A4:E4"/>
  </mergeCells>
  <pageMargins left="0.7" right="0.7" top="0.75" bottom="0.75" header="0.3" footer="0.3"/>
  <pageSetup paperSize="9" scale="7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2C34C-661E-470E-A629-95B1E491E20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I OPĆI DIO- sažetak</vt:lpstr>
      <vt:lpstr>RAČUN P i R- ek. klasifikacija</vt:lpstr>
      <vt:lpstr>Izvještaj o P i R po izvor</vt:lpstr>
      <vt:lpstr>Izvještaj o rashodima prema fun</vt:lpstr>
      <vt:lpstr>POSEBNI DIO-po programskoj, eko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</dc:title>
  <dc:creator>Zeljko</dc:creator>
  <cp:lastModifiedBy>Irena TUS</cp:lastModifiedBy>
  <cp:lastPrinted>2026-07-16T11:36:51Z</cp:lastPrinted>
  <dcterms:created xsi:type="dcterms:W3CDTF">2023-07-14T06:46:34Z</dcterms:created>
  <dcterms:modified xsi:type="dcterms:W3CDTF">2026-07-31T08:55:26Z</dcterms:modified>
</cp:coreProperties>
</file>