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  godina\06-2024\"/>
    </mc:Choice>
  </mc:AlternateContent>
  <xr:revisionPtr revIDLastSave="0" documentId="13_ncr:1_{1879E6B6-FA4B-423F-8C2E-68E43AB5B115}" xr6:coauthVersionLast="37" xr6:coauthVersionMax="37" xr10:uidLastSave="{00000000-0000-0000-0000-000000000000}"/>
  <bookViews>
    <workbookView xWindow="0" yWindow="0" windowWidth="25200" windowHeight="11655" xr2:uid="{00000000-000D-0000-FFFF-FFFF00000000}"/>
  </bookViews>
  <sheets>
    <sheet name="I OPĆI DIO- sažetak" sheetId="1" r:id="rId1"/>
    <sheet name="RAČUN P i R- ek. klasifikacija" sheetId="7" r:id="rId2"/>
    <sheet name="Izvještaj o P i R po izvor" sheetId="2" r:id="rId3"/>
    <sheet name="Izvještaj o rash. prema funkcij" sheetId="4" r:id="rId4"/>
    <sheet name="POSEBNI DIO-po programskoj, eko" sheetId="8" r:id="rId5"/>
  </sheets>
  <calcPr calcId="179021"/>
</workbook>
</file>

<file path=xl/calcChain.xml><?xml version="1.0" encoding="utf-8"?>
<calcChain xmlns="http://schemas.openxmlformats.org/spreadsheetml/2006/main">
  <c r="E177" i="8" l="1"/>
  <c r="F331" i="8"/>
  <c r="F119" i="8"/>
  <c r="E275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7" i="8"/>
  <c r="E28" i="8"/>
  <c r="E29" i="8"/>
  <c r="E30" i="8"/>
  <c r="E31" i="8"/>
  <c r="E32" i="8"/>
  <c r="E33" i="8"/>
  <c r="E34" i="8"/>
  <c r="E35" i="8"/>
  <c r="E36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8" i="8"/>
  <c r="E99" i="8"/>
  <c r="E100" i="8"/>
  <c r="E103" i="8"/>
  <c r="E104" i="8"/>
  <c r="E105" i="8"/>
  <c r="E106" i="8"/>
  <c r="E107" i="8"/>
  <c r="E108" i="8"/>
  <c r="E109" i="8"/>
  <c r="E110" i="8"/>
  <c r="E112" i="8"/>
  <c r="E113" i="8"/>
  <c r="E114" i="8"/>
  <c r="E115" i="8"/>
  <c r="E116" i="8"/>
  <c r="E117" i="8"/>
  <c r="E118" i="8"/>
  <c r="E120" i="8"/>
  <c r="E121" i="8"/>
  <c r="E122" i="8"/>
  <c r="E123" i="8"/>
  <c r="E124" i="8"/>
  <c r="E125" i="8"/>
  <c r="E126" i="8"/>
  <c r="E127" i="8"/>
  <c r="E128" i="8"/>
  <c r="E129" i="8"/>
  <c r="E130" i="8"/>
  <c r="E141" i="8"/>
  <c r="E142" i="8"/>
  <c r="E143" i="8"/>
  <c r="E144" i="8"/>
  <c r="E145" i="8"/>
  <c r="E146" i="8"/>
  <c r="E147" i="8"/>
  <c r="E148" i="8"/>
  <c r="E149" i="8"/>
  <c r="E150" i="8"/>
  <c r="E154" i="8"/>
  <c r="E155" i="8"/>
  <c r="E156" i="8"/>
  <c r="E157" i="8"/>
  <c r="E166" i="8"/>
  <c r="E167" i="8"/>
  <c r="E168" i="8"/>
  <c r="E169" i="8"/>
  <c r="E178" i="8"/>
  <c r="E179" i="8"/>
  <c r="E184" i="8"/>
  <c r="E185" i="8"/>
  <c r="E186" i="8"/>
  <c r="E187" i="8"/>
  <c r="E191" i="8"/>
  <c r="E198" i="8"/>
  <c r="E199" i="8"/>
  <c r="E201" i="8"/>
  <c r="E202" i="8"/>
  <c r="E203" i="8"/>
  <c r="E204" i="8"/>
  <c r="E205" i="8"/>
  <c r="E206" i="8"/>
  <c r="E207" i="8"/>
  <c r="E259" i="8"/>
  <c r="E260" i="8"/>
  <c r="E261" i="8"/>
  <c r="E262" i="8"/>
  <c r="E263" i="8"/>
  <c r="E264" i="8"/>
  <c r="E265" i="8"/>
  <c r="E266" i="8"/>
  <c r="E268" i="8"/>
  <c r="E272" i="8"/>
  <c r="E273" i="8"/>
  <c r="E274" i="8"/>
  <c r="E276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6" i="8"/>
  <c r="E317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9" i="8"/>
  <c r="F9" i="8"/>
  <c r="F10" i="8" l="1"/>
  <c r="F11" i="8"/>
  <c r="F12" i="8"/>
  <c r="F13" i="8"/>
  <c r="F14" i="8"/>
  <c r="F15" i="8"/>
  <c r="F16" i="8"/>
  <c r="F17" i="8"/>
  <c r="F18" i="8"/>
  <c r="F22" i="8"/>
  <c r="F27" i="8"/>
  <c r="F35" i="8"/>
  <c r="F41" i="8"/>
  <c r="F42" i="8"/>
  <c r="F45" i="8"/>
  <c r="F46" i="8"/>
  <c r="F47" i="8"/>
  <c r="F48" i="8"/>
  <c r="F49" i="8"/>
  <c r="F50" i="8"/>
  <c r="F52" i="8"/>
  <c r="F56" i="8"/>
  <c r="F63" i="8"/>
  <c r="F64" i="8"/>
  <c r="F65" i="8"/>
  <c r="F66" i="8"/>
  <c r="F67" i="8"/>
  <c r="F68" i="8"/>
  <c r="F70" i="8"/>
  <c r="F71" i="8"/>
  <c r="F72" i="8"/>
  <c r="F73" i="8"/>
  <c r="F74" i="8"/>
  <c r="F75" i="8"/>
  <c r="F76" i="8"/>
  <c r="F78" i="8"/>
  <c r="F80" i="8"/>
  <c r="F82" i="8"/>
  <c r="F83" i="8"/>
  <c r="F87" i="8"/>
  <c r="F93" i="8"/>
  <c r="F101" i="8"/>
  <c r="F103" i="8"/>
  <c r="F108" i="8"/>
  <c r="F109" i="8"/>
  <c r="F112" i="8"/>
  <c r="F113" i="8"/>
  <c r="F116" i="8"/>
  <c r="F120" i="8"/>
  <c r="F121" i="8"/>
  <c r="F122" i="8"/>
  <c r="F123" i="8"/>
  <c r="F124" i="8"/>
  <c r="F125" i="8"/>
  <c r="F126" i="8"/>
  <c r="F129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9" i="8"/>
  <c r="F151" i="8"/>
  <c r="F152" i="8"/>
  <c r="F154" i="8"/>
  <c r="F155" i="8"/>
  <c r="F156" i="8"/>
  <c r="F158" i="8"/>
  <c r="F159" i="8"/>
  <c r="F160" i="8"/>
  <c r="F161" i="8"/>
  <c r="F162" i="8"/>
  <c r="F163" i="8"/>
  <c r="F164" i="8"/>
  <c r="F166" i="8"/>
  <c r="F167" i="8"/>
  <c r="F168" i="8"/>
  <c r="F169" i="8"/>
  <c r="F170" i="8"/>
  <c r="F171" i="8"/>
  <c r="F172" i="8"/>
  <c r="F173" i="8"/>
  <c r="F175" i="8"/>
  <c r="F176" i="8"/>
  <c r="F177" i="8"/>
  <c r="F178" i="8"/>
  <c r="F180" i="8"/>
  <c r="F181" i="8"/>
  <c r="F183" i="8"/>
  <c r="F184" i="8"/>
  <c r="F185" i="8"/>
  <c r="F186" i="8"/>
  <c r="F187" i="8"/>
  <c r="F191" i="8"/>
  <c r="F192" i="8"/>
  <c r="F195" i="8"/>
  <c r="F198" i="8"/>
  <c r="F201" i="8"/>
  <c r="F202" i="8"/>
  <c r="F203" i="8"/>
  <c r="F204" i="8"/>
  <c r="F205" i="8"/>
  <c r="F206" i="8"/>
  <c r="F208" i="8"/>
  <c r="F209" i="8"/>
  <c r="F210" i="8"/>
  <c r="F211" i="8"/>
  <c r="F212" i="8"/>
  <c r="F213" i="8"/>
  <c r="F214" i="8"/>
  <c r="F216" i="8"/>
  <c r="F218" i="8"/>
  <c r="F220" i="8"/>
  <c r="F221" i="8"/>
  <c r="F222" i="8"/>
  <c r="F223" i="8"/>
  <c r="F224" i="8"/>
  <c r="F225" i="8"/>
  <c r="F227" i="8"/>
  <c r="F229" i="8"/>
  <c r="F231" i="8"/>
  <c r="F232" i="8"/>
  <c r="F234" i="8"/>
  <c r="F235" i="8"/>
  <c r="F236" i="8"/>
  <c r="F237" i="8"/>
  <c r="F238" i="8"/>
  <c r="F240" i="8"/>
  <c r="F242" i="8"/>
  <c r="F244" i="8"/>
  <c r="F245" i="8"/>
  <c r="F247" i="8"/>
  <c r="F248" i="8"/>
  <c r="F249" i="8"/>
  <c r="F250" i="8"/>
  <c r="F251" i="8"/>
  <c r="F252" i="8"/>
  <c r="F253" i="8"/>
  <c r="F254" i="8"/>
  <c r="F256" i="8"/>
  <c r="F257" i="8"/>
  <c r="F259" i="8"/>
  <c r="F260" i="8"/>
  <c r="F261" i="8"/>
  <c r="F262" i="8"/>
  <c r="F263" i="8"/>
  <c r="F264" i="8"/>
  <c r="F265" i="8"/>
  <c r="F267" i="8"/>
  <c r="F268" i="8"/>
  <c r="F269" i="8"/>
  <c r="F270" i="8"/>
  <c r="F271" i="8"/>
  <c r="F272" i="8"/>
  <c r="F273" i="8"/>
  <c r="F274" i="8"/>
  <c r="F276" i="8"/>
  <c r="F277" i="8"/>
  <c r="F278" i="8"/>
  <c r="F279" i="8"/>
  <c r="F280" i="8"/>
  <c r="F281" i="8"/>
  <c r="F282" i="8"/>
  <c r="F321" i="8"/>
  <c r="F322" i="8"/>
  <c r="F323" i="8"/>
  <c r="F324" i="8"/>
  <c r="F325" i="8"/>
  <c r="F326" i="8"/>
  <c r="F327" i="8"/>
  <c r="F329" i="8"/>
  <c r="F334" i="8"/>
  <c r="F335" i="8"/>
  <c r="F9" i="4"/>
  <c r="F10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8" i="4"/>
  <c r="E20" i="4"/>
  <c r="D11" i="4"/>
  <c r="E11" i="4" s="1"/>
  <c r="D10" i="4"/>
  <c r="E9" i="4"/>
  <c r="E10" i="4"/>
  <c r="E12" i="4"/>
  <c r="E13" i="4"/>
  <c r="E14" i="4"/>
  <c r="E15" i="4"/>
  <c r="E16" i="4"/>
  <c r="E17" i="4"/>
  <c r="E18" i="4"/>
  <c r="E19" i="4"/>
  <c r="E22" i="4"/>
  <c r="E23" i="4"/>
  <c r="E24" i="4"/>
  <c r="E25" i="4"/>
  <c r="F117" i="7"/>
  <c r="E118" i="7"/>
  <c r="F116" i="7"/>
  <c r="D116" i="7"/>
  <c r="E116" i="7" s="1"/>
  <c r="C116" i="7"/>
  <c r="B116" i="7"/>
  <c r="E115" i="7"/>
  <c r="F115" i="7"/>
  <c r="F114" i="7"/>
  <c r="E114" i="7"/>
  <c r="E39" i="7"/>
  <c r="F39" i="7"/>
  <c r="B112" i="7"/>
  <c r="C112" i="7"/>
  <c r="D56" i="7"/>
  <c r="E56" i="7" s="1"/>
  <c r="D61" i="7"/>
  <c r="E61" i="7" s="1"/>
  <c r="D68" i="7"/>
  <c r="E68" i="7" s="1"/>
  <c r="D80" i="7"/>
  <c r="E80" i="7" s="1"/>
  <c r="F101" i="7"/>
  <c r="F47" i="7"/>
  <c r="F48" i="7"/>
  <c r="F50" i="7"/>
  <c r="F52" i="7"/>
  <c r="F56" i="7"/>
  <c r="F68" i="7"/>
  <c r="F78" i="7"/>
  <c r="F86" i="7"/>
  <c r="F87" i="7"/>
  <c r="F90" i="7"/>
  <c r="F91" i="7"/>
  <c r="F92" i="7"/>
  <c r="F93" i="7"/>
  <c r="F98" i="7"/>
  <c r="F104" i="7"/>
  <c r="F106" i="7"/>
  <c r="E47" i="7"/>
  <c r="E48" i="7"/>
  <c r="E49" i="7"/>
  <c r="E50" i="7"/>
  <c r="E51" i="7"/>
  <c r="E52" i="7"/>
  <c r="E53" i="7"/>
  <c r="E54" i="7"/>
  <c r="E57" i="7"/>
  <c r="E58" i="7"/>
  <c r="E59" i="7"/>
  <c r="E60" i="7"/>
  <c r="E62" i="7"/>
  <c r="E63" i="7"/>
  <c r="E64" i="7"/>
  <c r="E65" i="7"/>
  <c r="E66" i="7"/>
  <c r="E69" i="7"/>
  <c r="E70" i="7"/>
  <c r="E71" i="7"/>
  <c r="E72" i="7"/>
  <c r="E73" i="7"/>
  <c r="E74" i="7"/>
  <c r="E75" i="7"/>
  <c r="E76" i="7"/>
  <c r="E77" i="7"/>
  <c r="E81" i="7"/>
  <c r="E82" i="7"/>
  <c r="E83" i="7"/>
  <c r="E84" i="7"/>
  <c r="E85" i="7"/>
  <c r="E86" i="7"/>
  <c r="E87" i="7"/>
  <c r="E88" i="7"/>
  <c r="E89" i="7"/>
  <c r="E92" i="7"/>
  <c r="E93" i="7"/>
  <c r="E94" i="7"/>
  <c r="E98" i="7"/>
  <c r="E99" i="7"/>
  <c r="E100" i="7"/>
  <c r="E101" i="7"/>
  <c r="E102" i="7"/>
  <c r="E103" i="7"/>
  <c r="E106" i="7"/>
  <c r="E107" i="7"/>
  <c r="D105" i="7"/>
  <c r="D95" i="7" s="1"/>
  <c r="E95" i="7" s="1"/>
  <c r="C38" i="7"/>
  <c r="F11" i="4" l="1"/>
  <c r="D111" i="7"/>
  <c r="E105" i="7"/>
  <c r="F105" i="7"/>
  <c r="F95" i="7"/>
  <c r="D55" i="7"/>
  <c r="F61" i="7"/>
  <c r="F80" i="7"/>
  <c r="F17" i="7"/>
  <c r="F18" i="7"/>
  <c r="F19" i="7"/>
  <c r="F20" i="7"/>
  <c r="F21" i="7"/>
  <c r="F22" i="7"/>
  <c r="F23" i="7"/>
  <c r="F24" i="7"/>
  <c r="F32" i="7"/>
  <c r="E12" i="7"/>
  <c r="E13" i="7"/>
  <c r="E15" i="7"/>
  <c r="E16" i="7"/>
  <c r="E19" i="7"/>
  <c r="E20" i="7"/>
  <c r="E21" i="7"/>
  <c r="E22" i="7"/>
  <c r="E23" i="7"/>
  <c r="E29" i="7"/>
  <c r="E30" i="7"/>
  <c r="E32" i="7"/>
  <c r="E33" i="7"/>
  <c r="E36" i="7"/>
  <c r="E37" i="7"/>
  <c r="D11" i="7"/>
  <c r="F11" i="7" s="1"/>
  <c r="D25" i="7"/>
  <c r="F25" i="7" s="1"/>
  <c r="D28" i="7"/>
  <c r="F28" i="7" s="1"/>
  <c r="D31" i="7"/>
  <c r="F31" i="7" s="1"/>
  <c r="D35" i="7"/>
  <c r="D34" i="7" s="1"/>
  <c r="E111" i="7" l="1"/>
  <c r="F111" i="7"/>
  <c r="D46" i="7"/>
  <c r="D110" i="7" s="1"/>
  <c r="F55" i="7"/>
  <c r="E55" i="7"/>
  <c r="F35" i="7"/>
  <c r="D27" i="7"/>
  <c r="F27" i="7" s="1"/>
  <c r="F34" i="7"/>
  <c r="E34" i="7"/>
  <c r="D10" i="7"/>
  <c r="D23" i="1"/>
  <c r="D20" i="1"/>
  <c r="F46" i="1"/>
  <c r="F45" i="1"/>
  <c r="E110" i="7" l="1"/>
  <c r="F110" i="7"/>
  <c r="E46" i="7"/>
  <c r="D108" i="7"/>
  <c r="D112" i="7" s="1"/>
  <c r="F46" i="7"/>
  <c r="D9" i="7"/>
  <c r="D38" i="7" s="1"/>
  <c r="F10" i="7"/>
  <c r="E46" i="1"/>
  <c r="E45" i="1"/>
  <c r="D47" i="1"/>
  <c r="E20" i="1"/>
  <c r="E21" i="1"/>
  <c r="E22" i="1"/>
  <c r="E23" i="1"/>
  <c r="E19" i="1"/>
  <c r="E112" i="7" l="1"/>
  <c r="F112" i="7"/>
  <c r="F38" i="7"/>
  <c r="F108" i="7"/>
  <c r="E108" i="7"/>
  <c r="E9" i="7"/>
  <c r="F9" i="7"/>
  <c r="D48" i="2" l="1"/>
  <c r="D47" i="2"/>
  <c r="D42" i="2"/>
  <c r="D38" i="2"/>
  <c r="D34" i="2"/>
  <c r="D30" i="2"/>
  <c r="D26" i="2"/>
  <c r="D22" i="2"/>
  <c r="D18" i="2"/>
  <c r="D14" i="2"/>
  <c r="D10" i="2"/>
  <c r="B35" i="7"/>
  <c r="E35" i="7" s="1"/>
  <c r="B31" i="7"/>
  <c r="E31" i="7" s="1"/>
  <c r="B28" i="7"/>
  <c r="E28" i="7" s="1"/>
  <c r="B14" i="7"/>
  <c r="E14" i="7" s="1"/>
  <c r="B11" i="7"/>
  <c r="E11" i="7" s="1"/>
  <c r="D49" i="2" l="1"/>
  <c r="B10" i="7"/>
  <c r="B27" i="7"/>
  <c r="E27" i="7" s="1"/>
  <c r="E55" i="1"/>
  <c r="F20" i="1"/>
  <c r="F21" i="1"/>
  <c r="F22" i="1"/>
  <c r="F19" i="1"/>
  <c r="C47" i="1"/>
  <c r="F47" i="1" s="1"/>
  <c r="B47" i="1"/>
  <c r="E47" i="1" s="1"/>
  <c r="E10" i="7" l="1"/>
  <c r="B38" i="7"/>
  <c r="E38" i="7" s="1"/>
  <c r="C23" i="1"/>
  <c r="F23" i="1" s="1"/>
  <c r="F26" i="2" l="1"/>
  <c r="F48" i="2" l="1"/>
  <c r="E48" i="2"/>
  <c r="F47" i="2"/>
  <c r="E47" i="2"/>
  <c r="H45" i="2"/>
  <c r="H44" i="2"/>
  <c r="F42" i="2"/>
  <c r="H41" i="2"/>
  <c r="H40" i="2"/>
  <c r="G40" i="2"/>
  <c r="F38" i="2"/>
  <c r="H37" i="2"/>
  <c r="G37" i="2"/>
  <c r="H36" i="2"/>
  <c r="G36" i="2"/>
  <c r="F34" i="2"/>
  <c r="E34" i="2"/>
  <c r="H33" i="2"/>
  <c r="G33" i="2"/>
  <c r="H32" i="2"/>
  <c r="G32" i="2"/>
  <c r="F30" i="2"/>
  <c r="H29" i="2"/>
  <c r="G29" i="2"/>
  <c r="H28" i="2"/>
  <c r="G28" i="2"/>
  <c r="E26" i="2"/>
  <c r="H26" i="2" s="1"/>
  <c r="H25" i="2"/>
  <c r="G25" i="2"/>
  <c r="H24" i="2"/>
  <c r="G24" i="2"/>
  <c r="F22" i="2"/>
  <c r="H21" i="2"/>
  <c r="G21" i="2"/>
  <c r="H20" i="2"/>
  <c r="G20" i="2"/>
  <c r="F18" i="2"/>
  <c r="G18" i="2" s="1"/>
  <c r="E18" i="2"/>
  <c r="H17" i="2"/>
  <c r="G17" i="2"/>
  <c r="H16" i="2"/>
  <c r="G16" i="2"/>
  <c r="F14" i="2"/>
  <c r="E14" i="2"/>
  <c r="H13" i="2"/>
  <c r="G13" i="2"/>
  <c r="H12" i="2"/>
  <c r="G12" i="2"/>
  <c r="F10" i="2"/>
  <c r="G10" i="2" s="1"/>
  <c r="E10" i="2"/>
  <c r="H9" i="2"/>
  <c r="G9" i="2"/>
  <c r="H8" i="2"/>
  <c r="G8" i="2"/>
  <c r="H34" i="2" l="1"/>
  <c r="E49" i="2"/>
  <c r="G30" i="2"/>
  <c r="G14" i="2"/>
  <c r="G42" i="2"/>
  <c r="H47" i="2"/>
  <c r="H48" i="2"/>
  <c r="G34" i="2"/>
  <c r="F49" i="2"/>
  <c r="G49" i="2" s="1"/>
  <c r="G47" i="2"/>
  <c r="G26" i="2"/>
  <c r="G38" i="2"/>
  <c r="G48" i="2"/>
  <c r="H49" i="2" l="1"/>
  <c r="E8" i="4" l="1"/>
</calcChain>
</file>

<file path=xl/sharedStrings.xml><?xml version="1.0" encoding="utf-8"?>
<sst xmlns="http://schemas.openxmlformats.org/spreadsheetml/2006/main" count="619" uniqueCount="218">
  <si>
    <t>Oznaka</t>
  </si>
  <si>
    <t>Ostvarenje 01.01.-30.06.2022.</t>
  </si>
  <si>
    <t>Ostvarenje 01.01.-30.06.2023.</t>
  </si>
  <si>
    <t>SVEUKUPNO PRIHODI</t>
  </si>
  <si>
    <t>3 Rashodi poslovanja</t>
  </si>
  <si>
    <t>4 Rashodi za nabavu nefinancijske imovine</t>
  </si>
  <si>
    <t>SVEUKUPNO RASHODI</t>
  </si>
  <si>
    <t>6.</t>
  </si>
  <si>
    <t>5.</t>
  </si>
  <si>
    <t>4.</t>
  </si>
  <si>
    <t>3.</t>
  </si>
  <si>
    <t>2.</t>
  </si>
  <si>
    <t>1.</t>
  </si>
  <si>
    <t>PRIMICI OD FINANCIJSKE IMOVINE I ZADUŽIVANJA</t>
  </si>
  <si>
    <t>IZDACI ZA FINANCIJSKU IMOVINU I OTPLATE ZAJMOVA</t>
  </si>
  <si>
    <t>NETO FINANCIRANJE</t>
  </si>
  <si>
    <t>VIŠAK/MANJAK</t>
  </si>
  <si>
    <t>7.</t>
  </si>
  <si>
    <t>Indeks 5./2.</t>
  </si>
  <si>
    <t xml:space="preserve">Indeks 5./4. </t>
  </si>
  <si>
    <t>I.Rebalans 2023.</t>
  </si>
  <si>
    <t>SVEUKUPNO RASHODI I IZDACI</t>
  </si>
  <si>
    <t>8 UPRAVNI ODJEL ZA ŠKOLSTVO</t>
  </si>
  <si>
    <t>8-32 TRGOVAČKA-UGOSTILJSKA ŠKOLA KARLOVAC</t>
  </si>
  <si>
    <t>0922 Više srednjoškolsko obrazovanje</t>
  </si>
  <si>
    <t>31 Rashodi za zaposlene</t>
  </si>
  <si>
    <t>32 Materijalni rashodi</t>
  </si>
  <si>
    <t>34 Financijski rashodi</t>
  </si>
  <si>
    <t>45 Rashodi za dodatna ulaganja na nefinancijskoj imovini</t>
  </si>
  <si>
    <t>0960 Dodatne usluge u obrazovanju</t>
  </si>
  <si>
    <t>37 Naknade građanima i kućanstvima na temelju osiguranja i druge naknade</t>
  </si>
  <si>
    <t>38 Ostali rashodi</t>
  </si>
  <si>
    <t>42 Rashodi za nabavu proizvedene dugotrajne imovine</t>
  </si>
  <si>
    <t>Ind.  (5./2.)</t>
  </si>
  <si>
    <t>Ind. (5./4.)</t>
  </si>
  <si>
    <t>PREGLED UKUPNIH PRIHODA I RASHODA PO IZVORIMA FINANCIRANJA</t>
  </si>
  <si>
    <t>OZNAKA IF</t>
  </si>
  <si>
    <t>NAZIV IZVORA FINANCIRANJA</t>
  </si>
  <si>
    <t>TEKUĆI PLAN 2023. G.</t>
  </si>
  <si>
    <t>INDEKS 5/2</t>
  </si>
  <si>
    <t>INDEKS 5/4</t>
  </si>
  <si>
    <t>Pomoći -izvor 01</t>
  </si>
  <si>
    <t>PRIHODI</t>
  </si>
  <si>
    <t>RASHODI</t>
  </si>
  <si>
    <t>Vlastiti prihodi-03</t>
  </si>
  <si>
    <t>Prihodi za posebne namjene izvor 432</t>
  </si>
  <si>
    <t>Pomoći - izvor 05</t>
  </si>
  <si>
    <t>Pomoći -izvor 503</t>
  </si>
  <si>
    <t>Pomoći  -izvor 512</t>
  </si>
  <si>
    <t xml:space="preserve">Pomoćo -izvor 560 </t>
  </si>
  <si>
    <t>Pomoći -izvor 56</t>
  </si>
  <si>
    <t>Donacije izvor 611</t>
  </si>
  <si>
    <t>Namjenski primici - izvor 711</t>
  </si>
  <si>
    <t>UKUPNI PRIHODI</t>
  </si>
  <si>
    <t>UKUPNI RASHODI</t>
  </si>
  <si>
    <t>A. RAČUN PRIHODA I RASHODA</t>
  </si>
  <si>
    <t>Indeks 4./1. (5.)</t>
  </si>
  <si>
    <t>Indeks 4./3. (6.)</t>
  </si>
  <si>
    <t>6 Prihodi poslovanja</t>
  </si>
  <si>
    <t>63 Pomoći iz inozemstva i od subjekata unutar općeg proračuna</t>
  </si>
  <si>
    <t>503 POMOĆI IZ NENADLEŽNIH PRORAČUNA - KORISNICI</t>
  </si>
  <si>
    <t>512 Pomoći iz državnog proračuna - plaće MZOS</t>
  </si>
  <si>
    <t>56 Fondovi EU-a</t>
  </si>
  <si>
    <t>560 POMOĆI-FOND EU KORISNICI</t>
  </si>
  <si>
    <t>64 Prihodi od imovine</t>
  </si>
  <si>
    <t>03 Vlastiti prihodi</t>
  </si>
  <si>
    <t>65 Prihodi od upravnih i administrativnih pristojbi, pristojbi po posebnim propisima i naknada</t>
  </si>
  <si>
    <t>432 PRIHODI ZA POSEBNE NAMJENE - korisnici</t>
  </si>
  <si>
    <t>711 Prihodi od nefinancijske imovine i nadoknade štete s osnova osiguranja</t>
  </si>
  <si>
    <t>66 Prihodi od prodaje proizvoda i robe te pruženih usluga i prihodi od donacija te povrati po protestiranim jamstvima</t>
  </si>
  <si>
    <t>611 Donacije</t>
  </si>
  <si>
    <t>67 Prihodi iz nadležnog proračuna i od HZZO-a temeljem ugovornih obveza</t>
  </si>
  <si>
    <t>01 Opći prihodi i primici</t>
  </si>
  <si>
    <t>05 Pomoći</t>
  </si>
  <si>
    <t>PRIHODI I PRIMICI</t>
  </si>
  <si>
    <t>indeks (4./1.)</t>
  </si>
  <si>
    <t>indeks (4/3)</t>
  </si>
  <si>
    <t>123 Zakonski standard javnih ustanova SŠ</t>
  </si>
  <si>
    <t>A100037 Odgojnoobrazovno, administrativno i tehničko osoblje</t>
  </si>
  <si>
    <t>321 Naknade troškova zaposlenima</t>
  </si>
  <si>
    <t>3211 Službena putovanja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</si>
  <si>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</si>
  <si>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</si>
  <si>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</si>
  <si>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</si>
  <si>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</si>
  <si>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</si>
  <si>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</si>
  <si>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</si>
  <si>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</si>
  <si>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</si>
  <si>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</si>
  <si>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</si>
  <si>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</si>
  <si>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</si>
  <si>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</si>
  <si>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</si>
  <si>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</si>
  <si>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</si>
  <si>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</t>
  </si>
  <si>
    <t>3295 Pristojbe i naknade</t>
  </si>
  <si>
    <t>3299 Ostali nespomenuti rashodi poslovanja</t>
  </si>
  <si>
    <t>343 Ostali financijski rashodi</t>
  </si>
  <si>
    <t>3431 Bankarske usluge i usluge platnog prometa</t>
  </si>
  <si>
    <t>3433 Zatezne kamate</t>
  </si>
  <si>
    <t>A100037A Odgojnoobrazovno, administrativno i tehničko osoblje - POSEBNI DIO</t>
  </si>
  <si>
    <t>3212 Naknade za prijevoz, za rad na terenu i odvojeni život</t>
  </si>
  <si>
    <t>3222 Materijal i sirovine</t>
  </si>
  <si>
    <t>3227 Službena, radna i zaštitna odjeća i obuća</t>
  </si>
  <si>
    <t>3235 Zakupnine i najamnine</t>
  </si>
  <si>
    <t>A100038 Operativni plan TIO - SŠ</t>
  </si>
  <si>
    <t>451 Dodatna ulaganja na građevinskim objektima</t>
  </si>
  <si>
    <t>4511 Dodatna ulaganja na građevinskim objektima</t>
  </si>
  <si>
    <t>125 Program javnih potreba iznad standarda - vlastiti prihodi</t>
  </si>
  <si>
    <t>A100042 Javne potrebe iznad standarda-vlastiti prihodi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</si>
  <si>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</si>
  <si>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</si>
  <si>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</si>
  <si>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</si>
  <si>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</si>
  <si>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</si>
  <si>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3293 Reprezentacija</t>
  </si>
  <si>
    <t>421 Građevinski objekti</t>
  </si>
  <si>
    <t>4211 Stambeni objekti</t>
  </si>
  <si>
    <t>422 Postrojenja i oprema</t>
  </si>
  <si>
    <t>4221 Uredska oprema i namještaj</t>
  </si>
  <si>
    <t>4223 Oprema za održavanje i zaštitu</t>
  </si>
  <si>
    <t>424 Knjige, umjetnička djela i ostale izložbene vrijednosti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</si>
  <si>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</si>
  <si>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</si>
  <si>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</si>
  <si>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</si>
  <si>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</si>
  <si>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</si>
  <si>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381 Tekuće donacije</t>
  </si>
  <si>
    <t>3812 Tekuće donacije u naravi</t>
  </si>
  <si>
    <t>A100163A Javne potrebe iznad standarda - EU PROJEKTI</t>
  </si>
  <si>
    <t>A100191A Shema školskog voća, povrća i mlijeka</t>
  </si>
  <si>
    <t>158 Pomoćnici u nastavi OŠ i SŠ (EU projekt)</t>
  </si>
  <si>
    <t>A100128 Pomoćnici u nastavi OŠ i SŠ (EU projekt)</t>
  </si>
  <si>
    <t>176A Sufinanciranje projekata iz Razvojnog fonda Karlovačke županije</t>
  </si>
  <si>
    <t>A100209 Centar kompetencija (ORUŽANA)</t>
  </si>
  <si>
    <t>180 Centar kompetentnosti</t>
  </si>
  <si>
    <t>K100023 Mreža kom5tentnosti</t>
  </si>
  <si>
    <t>201 MZOS- Plaće SŠ</t>
  </si>
  <si>
    <t>A200201 MZOS- Plaće SŠ</t>
  </si>
  <si>
    <t>3133 Doprinosi za obvezno osiguranje u slučaju nezaposlenosti</t>
  </si>
  <si>
    <t>UKUPNO RASHODI I IZDACI</t>
  </si>
  <si>
    <t>372 Ostale naknade građanima i kućanstvima iz proračuna</t>
  </si>
  <si>
    <t>POSEBNI DIO</t>
  </si>
  <si>
    <t>PO PROGRAMSKOJ, EKONOMSKOJ KLASIFIKACIJI  I IZVORIMA FINANCIRANJA</t>
  </si>
  <si>
    <t>RAČUN PRIHODA I RASHODA</t>
  </si>
  <si>
    <t>RAVNATELJ:</t>
  </si>
  <si>
    <t>Damir Pleša, dipl. ing.</t>
  </si>
  <si>
    <t>I Rebalans 2024.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</si>
  <si>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</si>
  <si>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</si>
  <si>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</si>
  <si>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</si>
  <si>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iz državnog proračuna temeljem prijenosa EU sredstava</t>
  </si>
  <si>
    <t>6382 Kapitalne pomoći temeljem prijenosa EU sredstava</t>
  </si>
  <si>
    <t>641 Prihodi od financijske imovine</t>
  </si>
  <si>
    <t>652 Prihodi po posebnim propisima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</si>
  <si>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</si>
  <si>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</si>
  <si>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</si>
  <si>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</si>
  <si>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</si>
  <si>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</si>
  <si>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</si>
  <si>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</si>
  <si>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</si>
  <si>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41 Rashodi za nabavu neproizvedene dugotrajne imovine</t>
  </si>
  <si>
    <t>412 Nematerijalna imovina</t>
  </si>
  <si>
    <t xml:space="preserve">4 Rashodi za nabavu nefinancijske imovine </t>
  </si>
  <si>
    <t>I Rrbalans 2024.</t>
  </si>
  <si>
    <t>324 Naknada troškova osobama izvan radnog odnosa</t>
  </si>
  <si>
    <t>Ostvarenje 01.01.-30.06.2024.</t>
  </si>
  <si>
    <t>POLUGODIŠNJI IZVJEŠTAJ O IZVRŠENJU FINANCIJSKOG PLANA:</t>
  </si>
  <si>
    <t>1. PRIHODI I PRIMICI</t>
  </si>
  <si>
    <t>2. RASHODI I IZDACI</t>
  </si>
  <si>
    <t>3. RAZLIKA - VIŠAK/MANJAK</t>
  </si>
  <si>
    <t>D) PRENESENI  VIŠAK ILI PRENESENI MANJAK I VIŠEGODIŠNJI PLAN URAVNOTEŽENJA</t>
  </si>
  <si>
    <t>VIŠAK/MANJAK PRIHODA</t>
  </si>
  <si>
    <t>PREDSJEDNICA ŠKOLSKOG ODBORA:</t>
  </si>
  <si>
    <t>M.P.</t>
  </si>
  <si>
    <t>IZVJEŠTAJ O IZVRŠENJU POLUGODIŠNJEG IZVJEŠTAJA FINANCIJSKOG PLANA PRORAČUNSKOG KORISNIKA ZA RAZDOBLJE  01.01.-30.06.2024.</t>
  </si>
  <si>
    <t xml:space="preserve">KLASA: </t>
  </si>
  <si>
    <t xml:space="preserve">URBROJ: </t>
  </si>
  <si>
    <t>IZVRŠENJE                             01.01.-30.06. 2023. G.</t>
  </si>
  <si>
    <t>IZVRŠENJE                   01.01.-30.06.2024. G.</t>
  </si>
  <si>
    <t>3241 Naknade troškova osobama izvan radnog odnosa</t>
  </si>
  <si>
    <t>K100028 RCK RECEPT</t>
  </si>
  <si>
    <t>_______________________</t>
  </si>
  <si>
    <t>Ostvarenje        01.01.-30.06.2023.</t>
  </si>
  <si>
    <t>Sonja Vukelić, prifesor</t>
  </si>
  <si>
    <t>vIŠAK/MANJAK PRIHODA preneseni (+,-)</t>
  </si>
  <si>
    <t>I opći dio</t>
  </si>
  <si>
    <t>OPĆI DIO</t>
  </si>
  <si>
    <t>IZVRŠENJE PRIHODA I PRENESENOG REZULTATA PO EKONOMSKOJ KLASIFIKACIJI</t>
  </si>
  <si>
    <t>6526 Ostali nespomenuti prihodi</t>
  </si>
  <si>
    <t>IZVRŠENJE RASHODA PO EKONOMSKOJ KLASIFIKACIJI</t>
  </si>
  <si>
    <t>3241 Naknada troškova osobama izvan radnog odnosa</t>
  </si>
  <si>
    <t>3227 Službena, radna  i zaštitna odjeća i obuća</t>
  </si>
  <si>
    <t xml:space="preserve">   RAZLIKA  </t>
  </si>
  <si>
    <t>VIŠAK/MANJAK PRIHODA PRENESENI (+,-)</t>
  </si>
  <si>
    <t xml:space="preserve"> 37 Naknade građanima i kućanstvima na temelju osiguranja i druge naknade</t>
  </si>
  <si>
    <t>IZVRŠENJE RASHODA PREMA FUNKCIJSKOJ KLASIFIKACIJI</t>
  </si>
  <si>
    <t>092 Srednjoškolsko obrazovanje</t>
  </si>
  <si>
    <t>096 Dodatne usluge u obrazovanju</t>
  </si>
  <si>
    <t>324 Naknade troškova osobama izvan radnog odnosa</t>
  </si>
  <si>
    <t>I Rebalans  2024.</t>
  </si>
  <si>
    <t>Ostvarenje  01.01.-30.06.2024.</t>
  </si>
  <si>
    <t>Indeks 4/3</t>
  </si>
  <si>
    <t>Indeks 4/2</t>
  </si>
  <si>
    <t>POLUGODIŠNJI IZVJEŠTAJ O IZVRŠENJU FINANCIJSKOG PLANA ZA 2024. G.</t>
  </si>
  <si>
    <t>Karlovac,   18.07.2024.</t>
  </si>
  <si>
    <r>
      <t>Na temelju članka 36. Statuta Trgovačko ugostiteljske  škole Školski odbor na 
sjednic</t>
    </r>
    <r>
      <rPr>
        <sz val="11"/>
        <rFont val="Calibri"/>
        <family val="2"/>
        <scheme val="minor"/>
      </rPr>
      <t>i  18.07.</t>
    </r>
    <r>
      <rPr>
        <sz val="11"/>
        <rFont val="Calibri"/>
        <family val="2"/>
        <charset val="238"/>
        <scheme val="minor"/>
      </rPr>
      <t xml:space="preserve"> 2024. </t>
    </r>
    <r>
      <rPr>
        <sz val="11"/>
        <color theme="1"/>
        <rFont val="Calibri"/>
        <family val="2"/>
        <charset val="238"/>
        <scheme val="minor"/>
      </rPr>
      <t>godine usvaja POLUGODIŠNJI IZVJEŠTAJ O IZVRŠENJU FINANCIJSKOG PLANA ZA 2024. GODINU: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</si>
</sst>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Verdana"/>
      <family val="2"/>
      <charset val="238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9"/>
      <name val="Verdana"/>
      <family val="2"/>
      <charset val="238"/>
    </font>
    <font>
      <b/>
      <sz val="10"/>
      <name val="Verdana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Verdana"/>
      <family val="2"/>
    </font>
    <font>
      <sz val="9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Verdana"/>
      <family val="2"/>
    </font>
    <font>
      <b/>
      <sz val="9"/>
      <color rgb="FFFF0000"/>
      <name val="Verdana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40" fillId="0" borderId="0"/>
    <xf numFmtId="43" fontId="1" fillId="0" borderId="0" applyFont="0" applyFill="0" applyBorder="0" applyAlignment="0" applyProtection="0"/>
  </cellStyleXfs>
  <cellXfs count="290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0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horizontal="left" indent="1"/>
    </xf>
    <xf numFmtId="4" fontId="21" fillId="33" borderId="11" xfId="0" applyNumberFormat="1" applyFont="1" applyFill="1" applyBorder="1" applyAlignment="1">
      <alignment horizontal="right" wrapText="1"/>
    </xf>
    <xf numFmtId="2" fontId="19" fillId="33" borderId="11" xfId="0" applyNumberFormat="1" applyFont="1" applyFill="1" applyBorder="1" applyAlignment="1">
      <alignment horizontal="right" wrapText="1"/>
    </xf>
    <xf numFmtId="4" fontId="22" fillId="33" borderId="11" xfId="0" applyNumberFormat="1" applyFont="1" applyFill="1" applyBorder="1" applyAlignment="1">
      <alignment horizontal="right" wrapText="1"/>
    </xf>
    <xf numFmtId="0" fontId="23" fillId="0" borderId="0" xfId="0" applyFont="1" applyAlignment="1">
      <alignment horizontal="left" indent="1"/>
    </xf>
    <xf numFmtId="0" fontId="18" fillId="0" borderId="12" xfId="0" applyFont="1" applyBorder="1" applyAlignment="1">
      <alignment wrapText="1"/>
    </xf>
    <xf numFmtId="0" fontId="18" fillId="0" borderId="14" xfId="0" applyFont="1" applyBorder="1" applyAlignment="1">
      <alignment horizontal="left" wrapText="1"/>
    </xf>
    <xf numFmtId="0" fontId="23" fillId="0" borderId="12" xfId="0" applyFont="1" applyBorder="1" applyAlignment="1"/>
    <xf numFmtId="0" fontId="23" fillId="0" borderId="12" xfId="0" applyFont="1" applyBorder="1" applyAlignment="1">
      <alignment horizontal="right" indent="1"/>
    </xf>
    <xf numFmtId="2" fontId="21" fillId="33" borderId="11" xfId="0" applyNumberFormat="1" applyFont="1" applyFill="1" applyBorder="1" applyAlignment="1">
      <alignment horizontal="right" wrapText="1"/>
    </xf>
    <xf numFmtId="0" fontId="18" fillId="0" borderId="14" xfId="0" applyFont="1" applyBorder="1" applyAlignment="1">
      <alignment horizontal="left" indent="1"/>
    </xf>
    <xf numFmtId="0" fontId="21" fillId="33" borderId="16" xfId="0" applyFont="1" applyFill="1" applyBorder="1" applyAlignment="1">
      <alignment horizontal="center" wrapText="1"/>
    </xf>
    <xf numFmtId="0" fontId="19" fillId="33" borderId="16" xfId="0" applyFont="1" applyFill="1" applyBorder="1" applyAlignment="1">
      <alignment horizontal="center" wrapText="1"/>
    </xf>
    <xf numFmtId="0" fontId="27" fillId="0" borderId="0" xfId="0" applyFont="1" applyFill="1" applyBorder="1"/>
    <xf numFmtId="0" fontId="25" fillId="0" borderId="10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/>
    </xf>
    <xf numFmtId="4" fontId="22" fillId="34" borderId="11" xfId="0" applyNumberFormat="1" applyFont="1" applyFill="1" applyBorder="1" applyAlignment="1">
      <alignment horizontal="right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0" fillId="0" borderId="22" xfId="0" applyFont="1" applyFill="1" applyBorder="1" applyAlignment="1">
      <alignment horizontal="center" vertical="center" wrapText="1" indent="1"/>
    </xf>
    <xf numFmtId="0" fontId="20" fillId="0" borderId="21" xfId="0" applyFont="1" applyFill="1" applyBorder="1" applyAlignment="1">
      <alignment horizontal="center" vertical="center" wrapText="1" inden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 indent="1"/>
    </xf>
    <xf numFmtId="0" fontId="20" fillId="0" borderId="23" xfId="0" applyFont="1" applyFill="1" applyBorder="1" applyAlignment="1">
      <alignment horizontal="center" vertical="center" wrapText="1" indent="1"/>
    </xf>
    <xf numFmtId="0" fontId="22" fillId="34" borderId="25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6" xfId="0" applyFont="1" applyFill="1" applyBorder="1" applyAlignment="1">
      <alignment horizontal="center" vertical="center" wrapText="1"/>
    </xf>
    <xf numFmtId="0" fontId="22" fillId="34" borderId="27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4" fillId="34" borderId="2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2" fillId="34" borderId="29" xfId="0" applyFont="1" applyFill="1" applyBorder="1" applyAlignment="1">
      <alignment horizontal="left" wrapText="1" indent="1"/>
    </xf>
    <xf numFmtId="4" fontId="22" fillId="34" borderId="12" xfId="0" applyNumberFormat="1" applyFont="1" applyFill="1" applyBorder="1" applyAlignment="1">
      <alignment horizontal="right" vertical="center" wrapText="1" indent="1"/>
    </xf>
    <xf numFmtId="4" fontId="21" fillId="34" borderId="11" xfId="0" applyNumberFormat="1" applyFont="1" applyFill="1" applyBorder="1" applyAlignment="1">
      <alignment horizontal="right" wrapText="1" indent="1"/>
    </xf>
    <xf numFmtId="4" fontId="19" fillId="34" borderId="20" xfId="0" applyNumberFormat="1" applyFont="1" applyFill="1" applyBorder="1" applyAlignment="1">
      <alignment horizontal="right" wrapText="1" indent="1"/>
    </xf>
    <xf numFmtId="4" fontId="19" fillId="34" borderId="12" xfId="0" applyNumberFormat="1" applyFont="1" applyFill="1" applyBorder="1" applyAlignment="1">
      <alignment horizontal="right" wrapText="1" indent="1"/>
    </xf>
    <xf numFmtId="0" fontId="29" fillId="0" borderId="12" xfId="0" applyFont="1" applyFill="1" applyBorder="1" applyAlignment="1">
      <alignment horizontal="center" vertical="center"/>
    </xf>
    <xf numFmtId="0" fontId="21" fillId="34" borderId="29" xfId="0" applyFont="1" applyFill="1" applyBorder="1" applyAlignment="1">
      <alignment horizontal="left" wrapText="1" indent="1"/>
    </xf>
    <xf numFmtId="4" fontId="21" fillId="0" borderId="11" xfId="0" applyNumberFormat="1" applyFont="1" applyFill="1" applyBorder="1" applyAlignment="1">
      <alignment horizontal="right" wrapText="1" indent="1"/>
    </xf>
    <xf numFmtId="4" fontId="22" fillId="0" borderId="12" xfId="0" applyNumberFormat="1" applyFont="1" applyFill="1" applyBorder="1" applyAlignment="1">
      <alignment horizontal="right" vertical="center" wrapText="1" indent="1"/>
    </xf>
    <xf numFmtId="0" fontId="30" fillId="0" borderId="12" xfId="0" applyFont="1" applyFill="1" applyBorder="1" applyAlignment="1">
      <alignment horizontal="center" vertical="center"/>
    </xf>
    <xf numFmtId="4" fontId="21" fillId="34" borderId="12" xfId="0" applyNumberFormat="1" applyFont="1" applyFill="1" applyBorder="1" applyAlignment="1">
      <alignment horizontal="right" vertical="center" wrapText="1"/>
    </xf>
    <xf numFmtId="4" fontId="22" fillId="0" borderId="12" xfId="0" applyNumberFormat="1" applyFont="1" applyFill="1" applyBorder="1" applyAlignment="1">
      <alignment horizontal="right" vertical="center" wrapText="1"/>
    </xf>
    <xf numFmtId="4" fontId="21" fillId="34" borderId="16" xfId="0" applyNumberFormat="1" applyFont="1" applyFill="1" applyBorder="1" applyAlignment="1">
      <alignment horizontal="right" wrapText="1" indent="1"/>
    </xf>
    <xf numFmtId="4" fontId="21" fillId="0" borderId="16" xfId="0" applyNumberFormat="1" applyFont="1" applyFill="1" applyBorder="1" applyAlignment="1">
      <alignment horizontal="right" wrapText="1" indent="1"/>
    </xf>
    <xf numFmtId="4" fontId="21" fillId="34" borderId="12" xfId="0" applyNumberFormat="1" applyFont="1" applyFill="1" applyBorder="1" applyAlignment="1">
      <alignment vertical="center" wrapText="1"/>
    </xf>
    <xf numFmtId="4" fontId="21" fillId="0" borderId="12" xfId="0" applyNumberFormat="1" applyFont="1" applyFill="1" applyBorder="1" applyAlignment="1">
      <alignment vertical="center" wrapText="1"/>
    </xf>
    <xf numFmtId="4" fontId="22" fillId="0" borderId="12" xfId="0" applyNumberFormat="1" applyFont="1" applyFill="1" applyBorder="1" applyAlignment="1">
      <alignment vertical="center" wrapText="1"/>
    </xf>
    <xf numFmtId="4" fontId="21" fillId="0" borderId="12" xfId="0" applyNumberFormat="1" applyFont="1" applyFill="1" applyBorder="1" applyAlignment="1">
      <alignment horizontal="right" vertical="center" wrapText="1"/>
    </xf>
    <xf numFmtId="4" fontId="22" fillId="34" borderId="12" xfId="0" applyNumberFormat="1" applyFont="1" applyFill="1" applyBorder="1" applyAlignment="1">
      <alignment horizontal="right" vertical="center" wrapText="1"/>
    </xf>
    <xf numFmtId="4" fontId="22" fillId="34" borderId="12" xfId="0" applyNumberFormat="1" applyFont="1" applyFill="1" applyBorder="1" applyAlignment="1">
      <alignment vertical="center" wrapText="1"/>
    </xf>
    <xf numFmtId="4" fontId="21" fillId="34" borderId="12" xfId="0" applyNumberFormat="1" applyFont="1" applyFill="1" applyBorder="1" applyAlignment="1">
      <alignment wrapText="1"/>
    </xf>
    <xf numFmtId="4" fontId="21" fillId="0" borderId="12" xfId="0" applyNumberFormat="1" applyFont="1" applyFill="1" applyBorder="1" applyAlignment="1">
      <alignment wrapText="1"/>
    </xf>
    <xf numFmtId="0" fontId="29" fillId="0" borderId="30" xfId="0" applyFont="1" applyFill="1" applyBorder="1" applyAlignment="1">
      <alignment horizontal="center" vertical="center"/>
    </xf>
    <xf numFmtId="4" fontId="22" fillId="0" borderId="13" xfId="0" applyNumberFormat="1" applyFont="1" applyFill="1" applyBorder="1" applyAlignment="1">
      <alignment horizontal="right" wrapText="1" indent="1"/>
    </xf>
    <xf numFmtId="0" fontId="30" fillId="0" borderId="30" xfId="0" applyFont="1" applyFill="1" applyBorder="1" applyAlignment="1">
      <alignment horizontal="center" vertical="center"/>
    </xf>
    <xf numFmtId="4" fontId="21" fillId="34" borderId="12" xfId="0" applyNumberFormat="1" applyFont="1" applyFill="1" applyBorder="1" applyAlignment="1">
      <alignment horizontal="right" wrapText="1" indent="1"/>
    </xf>
    <xf numFmtId="4" fontId="21" fillId="0" borderId="12" xfId="0" applyNumberFormat="1" applyFont="1" applyFill="1" applyBorder="1" applyAlignment="1">
      <alignment horizontal="right" wrapText="1" indent="1"/>
    </xf>
    <xf numFmtId="0" fontId="29" fillId="0" borderId="12" xfId="0" applyFont="1" applyFill="1" applyBorder="1"/>
    <xf numFmtId="4" fontId="22" fillId="33" borderId="11" xfId="0" applyNumberFormat="1" applyFont="1" applyFill="1" applyBorder="1" applyAlignment="1">
      <alignment horizontal="right" wrapText="1" indent="1"/>
    </xf>
    <xf numFmtId="0" fontId="22" fillId="33" borderId="11" xfId="0" applyFont="1" applyFill="1" applyBorder="1" applyAlignment="1">
      <alignment horizontal="right" wrapText="1" indent="1"/>
    </xf>
    <xf numFmtId="0" fontId="24" fillId="33" borderId="11" xfId="0" applyFont="1" applyFill="1" applyBorder="1" applyAlignment="1">
      <alignment horizontal="right" wrapText="1" indent="1"/>
    </xf>
    <xf numFmtId="0" fontId="20" fillId="0" borderId="18" xfId="0" applyFont="1" applyBorder="1" applyAlignment="1">
      <alignment horizontal="center" vertical="center" wrapText="1" indent="1"/>
    </xf>
    <xf numFmtId="0" fontId="24" fillId="0" borderId="21" xfId="0" applyFont="1" applyFill="1" applyBorder="1" applyAlignment="1">
      <alignment horizontal="left" vertical="center" indent="1"/>
    </xf>
    <xf numFmtId="4" fontId="21" fillId="35" borderId="11" xfId="0" applyNumberFormat="1" applyFont="1" applyFill="1" applyBorder="1" applyAlignment="1">
      <alignment horizontal="right" wrapText="1" indent="1"/>
    </xf>
    <xf numFmtId="2" fontId="0" fillId="0" borderId="12" xfId="0" applyNumberFormat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4" fontId="24" fillId="34" borderId="20" xfId="0" applyNumberFormat="1" applyFont="1" applyFill="1" applyBorder="1" applyAlignment="1">
      <alignment horizontal="right" wrapText="1" indent="1"/>
    </xf>
    <xf numFmtId="4" fontId="24" fillId="34" borderId="12" xfId="0" applyNumberFormat="1" applyFont="1" applyFill="1" applyBorder="1" applyAlignment="1">
      <alignment horizontal="right" wrapText="1" indent="1"/>
    </xf>
    <xf numFmtId="0" fontId="22" fillId="34" borderId="31" xfId="0" applyFont="1" applyFill="1" applyBorder="1" applyAlignment="1">
      <alignment horizontal="left" wrapText="1" indent="1"/>
    </xf>
    <xf numFmtId="4" fontId="22" fillId="34" borderId="13" xfId="0" applyNumberFormat="1" applyFont="1" applyFill="1" applyBorder="1" applyAlignment="1">
      <alignment horizontal="right" wrapText="1" indent="1"/>
    </xf>
    <xf numFmtId="4" fontId="22" fillId="34" borderId="12" xfId="0" applyNumberFormat="1" applyFont="1" applyFill="1" applyBorder="1" applyAlignment="1">
      <alignment horizontal="right" wrapText="1" indent="1"/>
    </xf>
    <xf numFmtId="4" fontId="22" fillId="36" borderId="14" xfId="0" applyNumberFormat="1" applyFont="1" applyFill="1" applyBorder="1" applyAlignment="1">
      <alignment horizontal="right" vertical="center" wrapText="1" indent="1"/>
    </xf>
    <xf numFmtId="4" fontId="19" fillId="37" borderId="20" xfId="0" applyNumberFormat="1" applyFont="1" applyFill="1" applyBorder="1" applyAlignment="1">
      <alignment horizontal="right" wrapText="1" indent="1"/>
    </xf>
    <xf numFmtId="4" fontId="19" fillId="37" borderId="12" xfId="0" applyNumberFormat="1" applyFont="1" applyFill="1" applyBorder="1" applyAlignment="1">
      <alignment horizontal="right" wrapText="1" indent="1"/>
    </xf>
    <xf numFmtId="4" fontId="22" fillId="36" borderId="12" xfId="0" applyNumberFormat="1" applyFont="1" applyFill="1" applyBorder="1" applyAlignment="1">
      <alignment horizontal="right" vertical="center" wrapText="1" indent="1"/>
    </xf>
    <xf numFmtId="0" fontId="31" fillId="33" borderId="11" xfId="0" applyFont="1" applyFill="1" applyBorder="1" applyAlignment="1">
      <alignment horizontal="right" wrapText="1" indent="1"/>
    </xf>
    <xf numFmtId="4" fontId="22" fillId="38" borderId="11" xfId="0" applyNumberFormat="1" applyFont="1" applyFill="1" applyBorder="1" applyAlignment="1">
      <alignment horizontal="right" wrapText="1"/>
    </xf>
    <xf numFmtId="4" fontId="21" fillId="38" borderId="11" xfId="0" applyNumberFormat="1" applyFont="1" applyFill="1" applyBorder="1" applyAlignment="1">
      <alignment horizontal="right" wrapText="1"/>
    </xf>
    <xf numFmtId="0" fontId="22" fillId="38" borderId="11" xfId="0" applyFont="1" applyFill="1" applyBorder="1" applyAlignment="1">
      <alignment wrapText="1"/>
    </xf>
    <xf numFmtId="0" fontId="21" fillId="38" borderId="11" xfId="0" applyFont="1" applyFill="1" applyBorder="1" applyAlignment="1">
      <alignment wrapText="1"/>
    </xf>
    <xf numFmtId="4" fontId="22" fillId="37" borderId="11" xfId="0" applyNumberFormat="1" applyFont="1" applyFill="1" applyBorder="1" applyAlignment="1">
      <alignment horizontal="right" wrapText="1"/>
    </xf>
    <xf numFmtId="2" fontId="22" fillId="37" borderId="20" xfId="0" applyNumberFormat="1" applyFont="1" applyFill="1" applyBorder="1" applyAlignment="1">
      <alignment horizontal="right" wrapText="1"/>
    </xf>
    <xf numFmtId="2" fontId="22" fillId="37" borderId="12" xfId="0" applyNumberFormat="1" applyFont="1" applyFill="1" applyBorder="1"/>
    <xf numFmtId="0" fontId="23" fillId="0" borderId="0" xfId="0" applyFont="1" applyAlignment="1"/>
    <xf numFmtId="0" fontId="34" fillId="33" borderId="11" xfId="0" applyFont="1" applyFill="1" applyBorder="1" applyAlignment="1">
      <alignment horizontal="left" wrapText="1" indent="1"/>
    </xf>
    <xf numFmtId="4" fontId="34" fillId="33" borderId="11" xfId="0" applyNumberFormat="1" applyFont="1" applyFill="1" applyBorder="1" applyAlignment="1">
      <alignment horizontal="right" wrapText="1" indent="1"/>
    </xf>
    <xf numFmtId="0" fontId="33" fillId="33" borderId="11" xfId="0" applyFont="1" applyFill="1" applyBorder="1" applyAlignment="1">
      <alignment horizontal="left" wrapText="1" indent="1"/>
    </xf>
    <xf numFmtId="4" fontId="33" fillId="33" borderId="11" xfId="0" applyNumberFormat="1" applyFont="1" applyFill="1" applyBorder="1" applyAlignment="1">
      <alignment horizontal="right" wrapText="1" indent="1"/>
    </xf>
    <xf numFmtId="0" fontId="35" fillId="33" borderId="11" xfId="0" applyFont="1" applyFill="1" applyBorder="1" applyAlignment="1">
      <alignment horizontal="left" wrapText="1" indent="1"/>
    </xf>
    <xf numFmtId="0" fontId="33" fillId="36" borderId="11" xfId="0" applyFont="1" applyFill="1" applyBorder="1" applyAlignment="1">
      <alignment horizontal="left" wrapText="1" indent="1"/>
    </xf>
    <xf numFmtId="4" fontId="35" fillId="36" borderId="11" xfId="0" applyNumberFormat="1" applyFont="1" applyFill="1" applyBorder="1" applyAlignment="1">
      <alignment horizontal="right" wrapText="1" indent="1"/>
    </xf>
    <xf numFmtId="0" fontId="33" fillId="35" borderId="34" xfId="0" applyFont="1" applyFill="1" applyBorder="1" applyAlignment="1">
      <alignment horizontal="left" wrapText="1" indent="1"/>
    </xf>
    <xf numFmtId="4" fontId="37" fillId="33" borderId="11" xfId="0" applyNumberFormat="1" applyFont="1" applyFill="1" applyBorder="1" applyAlignment="1">
      <alignment horizontal="right" wrapText="1" indent="1"/>
    </xf>
    <xf numFmtId="0" fontId="16" fillId="0" borderId="0" xfId="0" applyFont="1" applyAlignment="1">
      <alignment horizontal="center"/>
    </xf>
    <xf numFmtId="4" fontId="37" fillId="35" borderId="11" xfId="0" applyNumberFormat="1" applyFont="1" applyFill="1" applyBorder="1" applyAlignment="1">
      <alignment horizontal="right" wrapText="1" indent="1"/>
    </xf>
    <xf numFmtId="0" fontId="24" fillId="0" borderId="14" xfId="0" applyFont="1" applyBorder="1" applyAlignment="1">
      <alignment horizontal="center"/>
    </xf>
    <xf numFmtId="0" fontId="23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0" fillId="0" borderId="0" xfId="0" applyAlignment="1">
      <alignment horizontal="center"/>
    </xf>
    <xf numFmtId="4" fontId="22" fillId="33" borderId="39" xfId="0" applyNumberFormat="1" applyFont="1" applyFill="1" applyBorder="1" applyAlignment="1">
      <alignment horizontal="right" wrapText="1"/>
    </xf>
    <xf numFmtId="0" fontId="20" fillId="0" borderId="45" xfId="0" applyFont="1" applyBorder="1" applyAlignment="1">
      <alignment horizontal="center" vertical="center" wrapText="1" indent="1"/>
    </xf>
    <xf numFmtId="0" fontId="20" fillId="0" borderId="47" xfId="0" applyFont="1" applyBorder="1" applyAlignment="1">
      <alignment horizontal="center" vertical="center" wrapText="1" indent="1"/>
    </xf>
    <xf numFmtId="0" fontId="18" fillId="0" borderId="21" xfId="0" applyFont="1" applyBorder="1" applyAlignment="1">
      <alignment horizontal="left" indent="1"/>
    </xf>
    <xf numFmtId="0" fontId="23" fillId="0" borderId="14" xfId="0" applyFont="1" applyBorder="1" applyAlignment="1">
      <alignment horizontal="center"/>
    </xf>
    <xf numFmtId="0" fontId="20" fillId="0" borderId="46" xfId="0" applyFont="1" applyBorder="1" applyAlignment="1">
      <alignment horizontal="center" vertical="center" wrapText="1" indent="1"/>
    </xf>
    <xf numFmtId="0" fontId="22" fillId="33" borderId="43" xfId="0" applyFont="1" applyFill="1" applyBorder="1" applyAlignment="1">
      <alignment horizontal="left" wrapText="1" indent="1"/>
    </xf>
    <xf numFmtId="0" fontId="21" fillId="33" borderId="42" xfId="0" applyFont="1" applyFill="1" applyBorder="1" applyAlignment="1">
      <alignment horizontal="left" wrapText="1" indent="1"/>
    </xf>
    <xf numFmtId="0" fontId="22" fillId="33" borderId="42" xfId="0" applyFont="1" applyFill="1" applyBorder="1" applyAlignment="1">
      <alignment horizontal="left" wrapText="1" indent="1"/>
    </xf>
    <xf numFmtId="0" fontId="20" fillId="0" borderId="41" xfId="0" applyFont="1" applyBorder="1" applyAlignment="1">
      <alignment horizontal="center" vertical="center" wrapText="1" indent="1"/>
    </xf>
    <xf numFmtId="0" fontId="43" fillId="0" borderId="46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left" indent="1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 indent="1"/>
    </xf>
    <xf numFmtId="0" fontId="20" fillId="0" borderId="44" xfId="0" applyFont="1" applyBorder="1" applyAlignment="1">
      <alignment horizontal="center" vertical="center" wrapText="1" indent="1"/>
    </xf>
    <xf numFmtId="0" fontId="0" fillId="0" borderId="0" xfId="0"/>
    <xf numFmtId="0" fontId="0" fillId="0" borderId="40" xfId="0" applyBorder="1"/>
    <xf numFmtId="0" fontId="41" fillId="0" borderId="0" xfId="0" applyFont="1"/>
    <xf numFmtId="0" fontId="28" fillId="0" borderId="0" xfId="0" applyFont="1" applyFill="1" applyBorder="1" applyAlignment="1">
      <alignment horizontal="center"/>
    </xf>
    <xf numFmtId="4" fontId="31" fillId="33" borderId="11" xfId="0" applyNumberFormat="1" applyFont="1" applyFill="1" applyBorder="1" applyAlignment="1">
      <alignment horizontal="right" wrapText="1" indent="1"/>
    </xf>
    <xf numFmtId="0" fontId="37" fillId="33" borderId="11" xfId="0" applyFont="1" applyFill="1" applyBorder="1" applyAlignment="1">
      <alignment horizontal="right" wrapText="1" indent="1"/>
    </xf>
    <xf numFmtId="0" fontId="31" fillId="33" borderId="11" xfId="0" applyFont="1" applyFill="1" applyBorder="1" applyAlignment="1">
      <alignment horizontal="left" wrapText="1" indent="1"/>
    </xf>
    <xf numFmtId="0" fontId="37" fillId="33" borderId="11" xfId="0" applyFont="1" applyFill="1" applyBorder="1" applyAlignment="1">
      <alignment horizontal="left" wrapText="1" indent="1"/>
    </xf>
    <xf numFmtId="4" fontId="31" fillId="36" borderId="11" xfId="0" applyNumberFormat="1" applyFont="1" applyFill="1" applyBorder="1" applyAlignment="1">
      <alignment horizontal="right" wrapText="1" indent="1"/>
    </xf>
    <xf numFmtId="0" fontId="28" fillId="0" borderId="0" xfId="0" applyFont="1" applyFill="1" applyBorder="1" applyAlignment="1"/>
    <xf numFmtId="0" fontId="22" fillId="33" borderId="11" xfId="0" applyFont="1" applyFill="1" applyBorder="1" applyAlignment="1">
      <alignment horizontal="left" wrapText="1" indent="1"/>
    </xf>
    <xf numFmtId="0" fontId="33" fillId="36" borderId="35" xfId="0" applyFont="1" applyFill="1" applyBorder="1" applyAlignment="1">
      <alignment horizontal="left" wrapText="1" indent="1"/>
    </xf>
    <xf numFmtId="4" fontId="33" fillId="36" borderId="36" xfId="0" applyNumberFormat="1" applyFont="1" applyFill="1" applyBorder="1" applyAlignment="1">
      <alignment horizontal="right" wrapText="1" indent="1"/>
    </xf>
    <xf numFmtId="4" fontId="22" fillId="36" borderId="36" xfId="0" applyNumberFormat="1" applyFont="1" applyFill="1" applyBorder="1" applyAlignment="1">
      <alignment horizontal="right" wrapText="1" indent="1"/>
    </xf>
    <xf numFmtId="0" fontId="45" fillId="0" borderId="0" xfId="0" applyFont="1" applyBorder="1" applyAlignment="1">
      <alignment horizontal="center" vertical="center" wrapText="1" indent="1"/>
    </xf>
    <xf numFmtId="0" fontId="32" fillId="0" borderId="14" xfId="0" applyFont="1" applyFill="1" applyBorder="1" applyAlignment="1">
      <alignment horizontal="center" vertical="center"/>
    </xf>
    <xf numFmtId="2" fontId="37" fillId="35" borderId="20" xfId="0" applyNumberFormat="1" applyFont="1" applyFill="1" applyBorder="1" applyAlignment="1">
      <alignment horizontal="right" wrapText="1" indent="1"/>
    </xf>
    <xf numFmtId="2" fontId="44" fillId="35" borderId="12" xfId="0" applyNumberFormat="1" applyFont="1" applyFill="1" applyBorder="1" applyAlignment="1">
      <alignment horizontal="right" indent="1"/>
    </xf>
    <xf numFmtId="4" fontId="31" fillId="35" borderId="11" xfId="0" applyNumberFormat="1" applyFont="1" applyFill="1" applyBorder="1" applyAlignment="1">
      <alignment horizontal="right" wrapText="1" indent="1"/>
    </xf>
    <xf numFmtId="0" fontId="31" fillId="35" borderId="11" xfId="0" applyFont="1" applyFill="1" applyBorder="1" applyAlignment="1">
      <alignment horizontal="left" wrapText="1" indent="1"/>
    </xf>
    <xf numFmtId="0" fontId="37" fillId="35" borderId="11" xfId="0" applyFont="1" applyFill="1" applyBorder="1" applyAlignment="1">
      <alignment horizontal="right" wrapText="1" indent="1"/>
    </xf>
    <xf numFmtId="2" fontId="37" fillId="35" borderId="11" xfId="0" applyNumberFormat="1" applyFont="1" applyFill="1" applyBorder="1" applyAlignment="1">
      <alignment horizontal="right" wrapText="1" indent="1"/>
    </xf>
    <xf numFmtId="2" fontId="31" fillId="35" borderId="11" xfId="0" applyNumberFormat="1" applyFont="1" applyFill="1" applyBorder="1" applyAlignment="1">
      <alignment horizontal="right" wrapText="1" indent="1"/>
    </xf>
    <xf numFmtId="0" fontId="37" fillId="35" borderId="11" xfId="0" applyFont="1" applyFill="1" applyBorder="1" applyAlignment="1">
      <alignment horizontal="left" wrapText="1" indent="1"/>
    </xf>
    <xf numFmtId="0" fontId="31" fillId="35" borderId="11" xfId="0" applyFont="1" applyFill="1" applyBorder="1" applyAlignment="1">
      <alignment horizontal="right" wrapText="1" indent="1"/>
    </xf>
    <xf numFmtId="0" fontId="37" fillId="33" borderId="13" xfId="0" applyFont="1" applyFill="1" applyBorder="1" applyAlignment="1">
      <alignment horizontal="left" wrapText="1" indent="1"/>
    </xf>
    <xf numFmtId="4" fontId="37" fillId="33" borderId="13" xfId="0" applyNumberFormat="1" applyFont="1" applyFill="1" applyBorder="1" applyAlignment="1">
      <alignment horizontal="right" wrapText="1" indent="1"/>
    </xf>
    <xf numFmtId="4" fontId="37" fillId="35" borderId="13" xfId="0" applyNumberFormat="1" applyFont="1" applyFill="1" applyBorder="1" applyAlignment="1">
      <alignment horizontal="right" wrapText="1" indent="1"/>
    </xf>
    <xf numFmtId="0" fontId="22" fillId="36" borderId="32" xfId="0" applyFont="1" applyFill="1" applyBorder="1" applyAlignment="1">
      <alignment horizontal="left" wrapText="1" indent="1"/>
    </xf>
    <xf numFmtId="4" fontId="22" fillId="36" borderId="37" xfId="0" applyNumberFormat="1" applyFont="1" applyFill="1" applyBorder="1" applyAlignment="1">
      <alignment horizontal="right" wrapText="1" indent="1"/>
    </xf>
    <xf numFmtId="0" fontId="22" fillId="37" borderId="48" xfId="0" applyFont="1" applyFill="1" applyBorder="1" applyAlignment="1">
      <alignment horizontal="left" wrapText="1" indent="1"/>
    </xf>
    <xf numFmtId="0" fontId="22" fillId="37" borderId="29" xfId="0" applyFont="1" applyFill="1" applyBorder="1" applyAlignment="1">
      <alignment horizontal="left" wrapText="1" indent="1"/>
    </xf>
    <xf numFmtId="4" fontId="22" fillId="34" borderId="49" xfId="0" applyNumberFormat="1" applyFont="1" applyFill="1" applyBorder="1" applyAlignment="1">
      <alignment horizontal="right" vertical="center" wrapText="1" indent="1"/>
    </xf>
    <xf numFmtId="4" fontId="21" fillId="34" borderId="42" xfId="0" applyNumberFormat="1" applyFont="1" applyFill="1" applyBorder="1" applyAlignment="1">
      <alignment horizontal="right" wrapText="1" indent="1"/>
    </xf>
    <xf numFmtId="4" fontId="21" fillId="0" borderId="42" xfId="0" applyNumberFormat="1" applyFont="1" applyFill="1" applyBorder="1" applyAlignment="1">
      <alignment horizontal="right" wrapText="1" indent="1"/>
    </xf>
    <xf numFmtId="4" fontId="21" fillId="0" borderId="50" xfId="0" applyNumberFormat="1" applyFont="1" applyFill="1" applyBorder="1" applyAlignment="1">
      <alignment horizontal="right" wrapText="1" indent="1"/>
    </xf>
    <xf numFmtId="4" fontId="22" fillId="0" borderId="51" xfId="0" applyNumberFormat="1" applyFont="1" applyFill="1" applyBorder="1" applyAlignment="1">
      <alignment horizontal="right" wrapText="1" indent="1"/>
    </xf>
    <xf numFmtId="0" fontId="34" fillId="36" borderId="11" xfId="0" applyFont="1" applyFill="1" applyBorder="1" applyAlignment="1">
      <alignment horizontal="left" wrapText="1" indent="1"/>
    </xf>
    <xf numFmtId="4" fontId="34" fillId="36" borderId="11" xfId="0" applyNumberFormat="1" applyFont="1" applyFill="1" applyBorder="1" applyAlignment="1">
      <alignment horizontal="right" wrapText="1" indent="1"/>
    </xf>
    <xf numFmtId="0" fontId="34" fillId="35" borderId="11" xfId="0" applyFont="1" applyFill="1" applyBorder="1" applyAlignment="1">
      <alignment horizontal="left" wrapText="1" indent="1"/>
    </xf>
    <xf numFmtId="4" fontId="34" fillId="35" borderId="11" xfId="0" applyNumberFormat="1" applyFont="1" applyFill="1" applyBorder="1" applyAlignment="1">
      <alignment horizontal="right" wrapText="1" indent="1"/>
    </xf>
    <xf numFmtId="0" fontId="33" fillId="35" borderId="11" xfId="0" applyFont="1" applyFill="1" applyBorder="1" applyAlignment="1">
      <alignment horizontal="left" wrapText="1" indent="1"/>
    </xf>
    <xf numFmtId="4" fontId="33" fillId="35" borderId="11" xfId="0" applyNumberFormat="1" applyFont="1" applyFill="1" applyBorder="1" applyAlignment="1">
      <alignment horizontal="right" wrapText="1" indent="1"/>
    </xf>
    <xf numFmtId="0" fontId="33" fillId="35" borderId="11" xfId="0" applyFont="1" applyFill="1" applyBorder="1" applyAlignment="1">
      <alignment horizontal="right" wrapText="1" indent="1"/>
    </xf>
    <xf numFmtId="0" fontId="34" fillId="39" borderId="11" xfId="0" applyFont="1" applyFill="1" applyBorder="1" applyAlignment="1">
      <alignment horizontal="left" wrapText="1" indent="1"/>
    </xf>
    <xf numFmtId="4" fontId="34" fillId="39" borderId="11" xfId="0" applyNumberFormat="1" applyFont="1" applyFill="1" applyBorder="1" applyAlignment="1">
      <alignment horizontal="right" wrapText="1" indent="1"/>
    </xf>
    <xf numFmtId="4" fontId="22" fillId="40" borderId="11" xfId="0" applyNumberFormat="1" applyFont="1" applyFill="1" applyBorder="1" applyAlignment="1">
      <alignment horizontal="right" wrapText="1"/>
    </xf>
    <xf numFmtId="0" fontId="21" fillId="34" borderId="0" xfId="0" applyFont="1" applyFill="1" applyBorder="1" applyAlignment="1">
      <alignment horizontal="left" wrapText="1"/>
    </xf>
    <xf numFmtId="4" fontId="21" fillId="34" borderId="0" xfId="0" applyNumberFormat="1" applyFont="1" applyFill="1" applyBorder="1" applyAlignment="1">
      <alignment horizontal="right" wrapText="1"/>
    </xf>
    <xf numFmtId="0" fontId="21" fillId="34" borderId="0" xfId="0" applyFont="1" applyFill="1" applyBorder="1" applyAlignment="1">
      <alignment horizontal="right" wrapText="1"/>
    </xf>
    <xf numFmtId="2" fontId="21" fillId="34" borderId="0" xfId="0" applyNumberFormat="1" applyFont="1" applyFill="1" applyBorder="1"/>
    <xf numFmtId="0" fontId="21" fillId="34" borderId="0" xfId="0" applyFont="1" applyFill="1" applyBorder="1" applyAlignment="1">
      <alignment wrapText="1"/>
    </xf>
    <xf numFmtId="0" fontId="22" fillId="34" borderId="0" xfId="0" applyFont="1" applyFill="1" applyBorder="1" applyAlignment="1">
      <alignment horizontal="left" wrapText="1"/>
    </xf>
    <xf numFmtId="4" fontId="22" fillId="34" borderId="0" xfId="0" applyNumberFormat="1" applyFont="1" applyFill="1" applyBorder="1" applyAlignment="1">
      <alignment horizontal="right" wrapText="1"/>
    </xf>
    <xf numFmtId="0" fontId="22" fillId="34" borderId="0" xfId="0" applyFont="1" applyFill="1" applyBorder="1" applyAlignment="1">
      <alignment horizontal="right" wrapText="1"/>
    </xf>
    <xf numFmtId="2" fontId="22" fillId="34" borderId="0" xfId="0" applyNumberFormat="1" applyFont="1" applyFill="1" applyBorder="1"/>
    <xf numFmtId="0" fontId="33" fillId="35" borderId="39" xfId="0" applyFont="1" applyFill="1" applyBorder="1" applyAlignment="1">
      <alignment horizontal="left" wrapText="1" indent="1"/>
    </xf>
    <xf numFmtId="4" fontId="33" fillId="35" borderId="39" xfId="0" applyNumberFormat="1" applyFont="1" applyFill="1" applyBorder="1" applyAlignment="1">
      <alignment horizontal="right" wrapText="1" indent="1"/>
    </xf>
    <xf numFmtId="4" fontId="21" fillId="38" borderId="39" xfId="0" applyNumberFormat="1" applyFont="1" applyFill="1" applyBorder="1" applyAlignment="1">
      <alignment horizontal="right" wrapText="1"/>
    </xf>
    <xf numFmtId="2" fontId="47" fillId="0" borderId="12" xfId="0" applyNumberFormat="1" applyFont="1" applyBorder="1" applyAlignment="1">
      <alignment horizontal="right"/>
    </xf>
    <xf numFmtId="0" fontId="46" fillId="35" borderId="11" xfId="0" applyFont="1" applyFill="1" applyBorder="1" applyAlignment="1">
      <alignment horizontal="left" wrapText="1" indent="1"/>
    </xf>
    <xf numFmtId="4" fontId="46" fillId="35" borderId="11" xfId="0" applyNumberFormat="1" applyFont="1" applyFill="1" applyBorder="1" applyAlignment="1">
      <alignment horizontal="right" wrapText="1" indent="1"/>
    </xf>
    <xf numFmtId="0" fontId="46" fillId="35" borderId="11" xfId="0" applyFont="1" applyFill="1" applyBorder="1" applyAlignment="1">
      <alignment horizontal="right" wrapText="1" indent="1"/>
    </xf>
    <xf numFmtId="0" fontId="22" fillId="36" borderId="34" xfId="0" applyFont="1" applyFill="1" applyBorder="1" applyAlignment="1">
      <alignment horizontal="left" wrapText="1" indent="1"/>
    </xf>
    <xf numFmtId="4" fontId="22" fillId="36" borderId="11" xfId="0" applyNumberFormat="1" applyFont="1" applyFill="1" applyBorder="1" applyAlignment="1">
      <alignment horizontal="right" wrapText="1" indent="1"/>
    </xf>
    <xf numFmtId="0" fontId="22" fillId="36" borderId="11" xfId="0" applyFont="1" applyFill="1" applyBorder="1" applyAlignment="1">
      <alignment horizontal="right" wrapText="1" indent="1"/>
    </xf>
    <xf numFmtId="4" fontId="23" fillId="0" borderId="12" xfId="0" applyNumberFormat="1" applyFont="1" applyBorder="1" applyAlignment="1">
      <alignment horizontal="right" indent="1"/>
    </xf>
    <xf numFmtId="4" fontId="18" fillId="0" borderId="14" xfId="0" applyNumberFormat="1" applyFont="1" applyBorder="1" applyAlignment="1">
      <alignment horizontal="right" indent="1"/>
    </xf>
    <xf numFmtId="4" fontId="18" fillId="0" borderId="12" xfId="0" applyNumberFormat="1" applyFont="1" applyBorder="1" applyAlignment="1">
      <alignment horizontal="right" indent="1"/>
    </xf>
    <xf numFmtId="4" fontId="36" fillId="35" borderId="11" xfId="0" applyNumberFormat="1" applyFont="1" applyFill="1" applyBorder="1" applyAlignment="1">
      <alignment horizontal="right" wrapText="1" indent="1"/>
    </xf>
    <xf numFmtId="4" fontId="35" fillId="35" borderId="11" xfId="0" applyNumberFormat="1" applyFont="1" applyFill="1" applyBorder="1" applyAlignment="1">
      <alignment horizontal="right" wrapText="1" indent="1"/>
    </xf>
    <xf numFmtId="0" fontId="34" fillId="35" borderId="11" xfId="0" applyFont="1" applyFill="1" applyBorder="1" applyAlignment="1">
      <alignment horizontal="right" wrapText="1" indent="1"/>
    </xf>
    <xf numFmtId="2" fontId="18" fillId="0" borderId="14" xfId="0" applyNumberFormat="1" applyFont="1" applyBorder="1" applyAlignment="1">
      <alignment horizontal="right" indent="1"/>
    </xf>
    <xf numFmtId="4" fontId="24" fillId="0" borderId="12" xfId="0" applyNumberFormat="1" applyFont="1" applyBorder="1" applyAlignment="1">
      <alignment horizontal="right" indent="1"/>
    </xf>
    <xf numFmtId="0" fontId="24" fillId="0" borderId="14" xfId="0" applyFont="1" applyBorder="1" applyAlignment="1">
      <alignment horizontal="left" vertical="center" wrapText="1"/>
    </xf>
    <xf numFmtId="2" fontId="24" fillId="0" borderId="12" xfId="0" applyNumberFormat="1" applyFont="1" applyBorder="1" applyAlignment="1">
      <alignment horizontal="center" vertical="center" wrapText="1"/>
    </xf>
    <xf numFmtId="4" fontId="20" fillId="0" borderId="14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2" fontId="31" fillId="33" borderId="11" xfId="0" applyNumberFormat="1" applyFont="1" applyFill="1" applyBorder="1" applyAlignment="1">
      <alignment horizontal="right" wrapText="1" indent="1"/>
    </xf>
    <xf numFmtId="2" fontId="37" fillId="33" borderId="11" xfId="0" applyNumberFormat="1" applyFont="1" applyFill="1" applyBorder="1" applyAlignment="1">
      <alignment horizontal="right" wrapText="1" indent="1"/>
    </xf>
    <xf numFmtId="0" fontId="20" fillId="0" borderId="0" xfId="0" applyFont="1" applyBorder="1" applyAlignment="1">
      <alignment horizontal="center" vertical="center" wrapText="1" indent="1"/>
    </xf>
    <xf numFmtId="43" fontId="32" fillId="33" borderId="11" xfId="51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lef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43" fontId="44" fillId="33" borderId="11" xfId="51" applyNumberFormat="1" applyFont="1" applyFill="1" applyBorder="1" applyAlignment="1">
      <alignment horizontal="right" wrapText="1" indent="1"/>
    </xf>
    <xf numFmtId="2" fontId="31" fillId="36" borderId="11" xfId="0" applyNumberFormat="1" applyFont="1" applyFill="1" applyBorder="1" applyAlignment="1">
      <alignment horizontal="right" wrapText="1" indent="1"/>
    </xf>
    <xf numFmtId="43" fontId="32" fillId="36" borderId="11" xfId="51" applyNumberFormat="1" applyFont="1" applyFill="1" applyBorder="1" applyAlignment="1">
      <alignment horizontal="right" wrapText="1" indent="1"/>
    </xf>
    <xf numFmtId="0" fontId="0" fillId="0" borderId="0" xfId="0" applyFont="1"/>
    <xf numFmtId="2" fontId="32" fillId="35" borderId="12" xfId="0" applyNumberFormat="1" applyFont="1" applyFill="1" applyBorder="1" applyAlignment="1">
      <alignment horizontal="right" indent="1"/>
    </xf>
    <xf numFmtId="2" fontId="31" fillId="35" borderId="20" xfId="0" applyNumberFormat="1" applyFont="1" applyFill="1" applyBorder="1" applyAlignment="1">
      <alignment horizontal="right" wrapText="1" indent="1"/>
    </xf>
    <xf numFmtId="2" fontId="31" fillId="36" borderId="20" xfId="0" applyNumberFormat="1" applyFont="1" applyFill="1" applyBorder="1" applyAlignment="1">
      <alignment horizontal="right" wrapText="1" indent="1"/>
    </xf>
    <xf numFmtId="2" fontId="32" fillId="36" borderId="12" xfId="0" applyNumberFormat="1" applyFont="1" applyFill="1" applyBorder="1" applyAlignment="1">
      <alignment horizontal="right" indent="1"/>
    </xf>
    <xf numFmtId="2" fontId="50" fillId="35" borderId="12" xfId="0" applyNumberFormat="1" applyFont="1" applyFill="1" applyBorder="1" applyAlignment="1">
      <alignment horizontal="right" indent="1"/>
    </xf>
    <xf numFmtId="2" fontId="36" fillId="35" borderId="20" xfId="0" applyNumberFormat="1" applyFont="1" applyFill="1" applyBorder="1" applyAlignment="1">
      <alignment horizontal="right" wrapText="1" indent="1"/>
    </xf>
    <xf numFmtId="0" fontId="35" fillId="33" borderId="11" xfId="0" applyFont="1" applyFill="1" applyBorder="1" applyAlignment="1">
      <alignment horizontal="right" wrapText="1" indent="1"/>
    </xf>
    <xf numFmtId="2" fontId="35" fillId="35" borderId="20" xfId="0" applyNumberFormat="1" applyFont="1" applyFill="1" applyBorder="1" applyAlignment="1">
      <alignment horizontal="right" wrapText="1" indent="1"/>
    </xf>
    <xf numFmtId="43" fontId="50" fillId="33" borderId="13" xfId="51" applyNumberFormat="1" applyFont="1" applyFill="1" applyBorder="1" applyAlignment="1">
      <alignment horizontal="right" wrapText="1" indent="1"/>
    </xf>
    <xf numFmtId="43" fontId="50" fillId="33" borderId="0" xfId="51" applyNumberFormat="1" applyFont="1" applyFill="1" applyBorder="1" applyAlignment="1">
      <alignment horizontal="right" wrapText="1" indent="1"/>
    </xf>
    <xf numFmtId="4" fontId="0" fillId="0" borderId="0" xfId="0" applyNumberFormat="1"/>
    <xf numFmtId="0" fontId="35" fillId="36" borderId="11" xfId="0" applyFont="1" applyFill="1" applyBorder="1" applyAlignment="1">
      <alignment horizontal="left" wrapText="1" indent="1"/>
    </xf>
    <xf numFmtId="0" fontId="33" fillId="36" borderId="52" xfId="0" applyFont="1" applyFill="1" applyBorder="1" applyAlignment="1">
      <alignment horizontal="left" wrapText="1" indent="1"/>
    </xf>
    <xf numFmtId="4" fontId="33" fillId="36" borderId="53" xfId="0" applyNumberFormat="1" applyFont="1" applyFill="1" applyBorder="1" applyAlignment="1">
      <alignment horizontal="right" wrapText="1" indent="1"/>
    </xf>
    <xf numFmtId="4" fontId="22" fillId="36" borderId="53" xfId="0" applyNumberFormat="1" applyFont="1" applyFill="1" applyBorder="1" applyAlignment="1">
      <alignment horizontal="right" wrapText="1" indent="1"/>
    </xf>
    <xf numFmtId="2" fontId="31" fillId="36" borderId="33" xfId="0" applyNumberFormat="1" applyFont="1" applyFill="1" applyBorder="1" applyAlignment="1">
      <alignment horizontal="right" wrapText="1" indent="1"/>
    </xf>
    <xf numFmtId="4" fontId="35" fillId="36" borderId="36" xfId="0" applyNumberFormat="1" applyFont="1" applyFill="1" applyBorder="1" applyAlignment="1">
      <alignment horizontal="right" wrapText="1" indent="1"/>
    </xf>
    <xf numFmtId="4" fontId="31" fillId="36" borderId="36" xfId="0" applyNumberFormat="1" applyFont="1" applyFill="1" applyBorder="1" applyAlignment="1">
      <alignment horizontal="right" wrapText="1" indent="1"/>
    </xf>
    <xf numFmtId="2" fontId="31" fillId="36" borderId="36" xfId="0" applyNumberFormat="1" applyFont="1" applyFill="1" applyBorder="1" applyAlignment="1">
      <alignment horizontal="right" wrapText="1" indent="1"/>
    </xf>
    <xf numFmtId="43" fontId="32" fillId="36" borderId="54" xfId="51" applyNumberFormat="1" applyFont="1" applyFill="1" applyBorder="1" applyAlignment="1">
      <alignment horizontal="right" wrapText="1" indent="1"/>
    </xf>
    <xf numFmtId="2" fontId="32" fillId="36" borderId="55" xfId="0" applyNumberFormat="1" applyFont="1" applyFill="1" applyBorder="1" applyAlignment="1">
      <alignment horizontal="right" indent="1"/>
    </xf>
    <xf numFmtId="2" fontId="36" fillId="36" borderId="57" xfId="0" applyNumberFormat="1" applyFont="1" applyFill="1" applyBorder="1" applyAlignment="1">
      <alignment horizontal="right" wrapText="1" indent="1"/>
    </xf>
    <xf numFmtId="0" fontId="51" fillId="36" borderId="56" xfId="0" applyFont="1" applyFill="1" applyBorder="1"/>
    <xf numFmtId="0" fontId="51" fillId="36" borderId="57" xfId="0" applyFont="1" applyFill="1" applyBorder="1"/>
    <xf numFmtId="2" fontId="36" fillId="36" borderId="38" xfId="0" applyNumberFormat="1" applyFont="1" applyFill="1" applyBorder="1" applyAlignment="1">
      <alignment horizontal="right" indent="1"/>
    </xf>
    <xf numFmtId="0" fontId="51" fillId="36" borderId="58" xfId="0" applyFont="1" applyFill="1" applyBorder="1"/>
    <xf numFmtId="0" fontId="51" fillId="36" borderId="14" xfId="0" applyFont="1" applyFill="1" applyBorder="1"/>
    <xf numFmtId="2" fontId="36" fillId="36" borderId="14" xfId="0" applyNumberFormat="1" applyFont="1" applyFill="1" applyBorder="1" applyAlignment="1">
      <alignment horizontal="right" wrapText="1" indent="1"/>
    </xf>
    <xf numFmtId="2" fontId="36" fillId="36" borderId="59" xfId="0" applyNumberFormat="1" applyFont="1" applyFill="1" applyBorder="1" applyAlignment="1">
      <alignment horizontal="right" indent="1"/>
    </xf>
    <xf numFmtId="4" fontId="51" fillId="36" borderId="60" xfId="0" applyNumberFormat="1" applyFont="1" applyFill="1" applyBorder="1" applyAlignment="1">
      <alignment horizontal="right"/>
    </xf>
    <xf numFmtId="4" fontId="51" fillId="36" borderId="60" xfId="0" applyNumberFormat="1" applyFont="1" applyFill="1" applyBorder="1"/>
    <xf numFmtId="2" fontId="36" fillId="36" borderId="60" xfId="0" applyNumberFormat="1" applyFont="1" applyFill="1" applyBorder="1" applyAlignment="1">
      <alignment horizontal="right" wrapText="1" indent="1"/>
    </xf>
    <xf numFmtId="2" fontId="36" fillId="36" borderId="61" xfId="0" applyNumberFormat="1" applyFont="1" applyFill="1" applyBorder="1" applyAlignment="1">
      <alignment horizontal="right" indent="1"/>
    </xf>
    <xf numFmtId="0" fontId="52" fillId="36" borderId="24" xfId="0" applyFont="1" applyFill="1" applyBorder="1"/>
    <xf numFmtId="4" fontId="51" fillId="36" borderId="14" xfId="0" applyNumberFormat="1" applyFont="1" applyFill="1" applyBorder="1"/>
    <xf numFmtId="4" fontId="51" fillId="36" borderId="57" xfId="0" applyNumberFormat="1" applyFont="1" applyFill="1" applyBorder="1"/>
    <xf numFmtId="2" fontId="31" fillId="35" borderId="0" xfId="0" applyNumberFormat="1" applyFont="1" applyFill="1" applyBorder="1" applyAlignment="1">
      <alignment horizontal="right" wrapText="1" indent="1"/>
    </xf>
    <xf numFmtId="0" fontId="0" fillId="0" borderId="0" xfId="0" applyBorder="1"/>
    <xf numFmtId="0" fontId="43" fillId="0" borderId="10" xfId="0" applyFont="1" applyBorder="1" applyAlignment="1">
      <alignment horizontal="center" vertical="center" wrapText="1" indent="1"/>
    </xf>
    <xf numFmtId="0" fontId="43" fillId="0" borderId="0" xfId="0" applyFont="1" applyBorder="1" applyAlignment="1">
      <alignment horizontal="center" vertical="center" wrapText="1" indent="1"/>
    </xf>
    <xf numFmtId="2" fontId="53" fillId="33" borderId="20" xfId="0" applyNumberFormat="1" applyFont="1" applyFill="1" applyBorder="1" applyAlignment="1">
      <alignment horizontal="right" wrapText="1" indent="1"/>
    </xf>
    <xf numFmtId="0" fontId="22" fillId="42" borderId="11" xfId="0" applyFont="1" applyFill="1" applyBorder="1" applyAlignment="1">
      <alignment horizontal="left" wrapText="1" indent="1"/>
    </xf>
    <xf numFmtId="4" fontId="22" fillId="42" borderId="11" xfId="0" applyNumberFormat="1" applyFont="1" applyFill="1" applyBorder="1" applyAlignment="1">
      <alignment horizontal="right" wrapText="1" indent="1"/>
    </xf>
    <xf numFmtId="2" fontId="24" fillId="42" borderId="20" xfId="0" applyNumberFormat="1" applyFont="1" applyFill="1" applyBorder="1" applyAlignment="1">
      <alignment horizontal="right" wrapText="1" indent="1"/>
    </xf>
    <xf numFmtId="2" fontId="16" fillId="42" borderId="12" xfId="0" applyNumberFormat="1" applyFont="1" applyFill="1" applyBorder="1" applyAlignment="1">
      <alignment horizontal="right"/>
    </xf>
    <xf numFmtId="0" fontId="22" fillId="41" borderId="11" xfId="0" applyFont="1" applyFill="1" applyBorder="1" applyAlignment="1">
      <alignment horizontal="left" wrapText="1" indent="1"/>
    </xf>
    <xf numFmtId="4" fontId="22" fillId="41" borderId="11" xfId="0" applyNumberFormat="1" applyFont="1" applyFill="1" applyBorder="1" applyAlignment="1">
      <alignment horizontal="right" wrapText="1" indent="1"/>
    </xf>
    <xf numFmtId="2" fontId="24" fillId="41" borderId="20" xfId="0" applyNumberFormat="1" applyFont="1" applyFill="1" applyBorder="1" applyAlignment="1">
      <alignment horizontal="right" wrapText="1" indent="1"/>
    </xf>
    <xf numFmtId="2" fontId="16" fillId="41" borderId="12" xfId="0" applyNumberFormat="1" applyFont="1" applyFill="1" applyBorder="1" applyAlignment="1">
      <alignment horizontal="right"/>
    </xf>
    <xf numFmtId="0" fontId="22" fillId="43" borderId="11" xfId="0" applyFont="1" applyFill="1" applyBorder="1" applyAlignment="1">
      <alignment horizontal="left" wrapText="1" indent="1"/>
    </xf>
    <xf numFmtId="0" fontId="22" fillId="43" borderId="11" xfId="0" applyFont="1" applyFill="1" applyBorder="1" applyAlignment="1">
      <alignment horizontal="right" wrapText="1" indent="1"/>
    </xf>
    <xf numFmtId="4" fontId="22" fillId="43" borderId="11" xfId="0" applyNumberFormat="1" applyFont="1" applyFill="1" applyBorder="1" applyAlignment="1">
      <alignment horizontal="right" wrapText="1" indent="1"/>
    </xf>
    <xf numFmtId="2" fontId="24" fillId="43" borderId="20" xfId="0" applyNumberFormat="1" applyFont="1" applyFill="1" applyBorder="1" applyAlignment="1">
      <alignment horizontal="right" wrapText="1" indent="1"/>
    </xf>
    <xf numFmtId="2" fontId="16" fillId="43" borderId="12" xfId="0" applyNumberFormat="1" applyFont="1" applyFill="1" applyBorder="1" applyAlignment="1">
      <alignment horizontal="right"/>
    </xf>
    <xf numFmtId="0" fontId="22" fillId="44" borderId="11" xfId="0" applyFont="1" applyFill="1" applyBorder="1" applyAlignment="1">
      <alignment horizontal="left" wrapText="1" indent="1"/>
    </xf>
    <xf numFmtId="4" fontId="22" fillId="44" borderId="11" xfId="0" applyNumberFormat="1" applyFont="1" applyFill="1" applyBorder="1" applyAlignment="1">
      <alignment horizontal="right" wrapText="1" indent="1"/>
    </xf>
    <xf numFmtId="2" fontId="24" fillId="44" borderId="20" xfId="0" applyNumberFormat="1" applyFont="1" applyFill="1" applyBorder="1" applyAlignment="1">
      <alignment horizontal="right" wrapText="1" indent="1"/>
    </xf>
    <xf numFmtId="2" fontId="16" fillId="44" borderId="12" xfId="0" applyNumberFormat="1" applyFont="1" applyFill="1" applyBorder="1" applyAlignment="1">
      <alignment horizontal="right"/>
    </xf>
    <xf numFmtId="2" fontId="54" fillId="33" borderId="20" xfId="0" applyNumberFormat="1" applyFont="1" applyFill="1" applyBorder="1" applyAlignment="1">
      <alignment horizontal="right" wrapText="1" indent="1"/>
    </xf>
    <xf numFmtId="0" fontId="22" fillId="44" borderId="11" xfId="0" applyFont="1" applyFill="1" applyBorder="1" applyAlignment="1">
      <alignment horizontal="right" wrapText="1" indent="1"/>
    </xf>
    <xf numFmtId="2" fontId="22" fillId="40" borderId="20" xfId="0" applyNumberFormat="1" applyFont="1" applyFill="1" applyBorder="1" applyAlignment="1">
      <alignment horizontal="right" wrapText="1"/>
    </xf>
    <xf numFmtId="2" fontId="22" fillId="40" borderId="12" xfId="0" applyNumberFormat="1" applyFont="1" applyFill="1" applyBorder="1"/>
    <xf numFmtId="2" fontId="22" fillId="38" borderId="20" xfId="0" applyNumberFormat="1" applyFont="1" applyFill="1" applyBorder="1" applyAlignment="1">
      <alignment horizontal="right" wrapText="1"/>
    </xf>
    <xf numFmtId="2" fontId="22" fillId="38" borderId="12" xfId="0" applyNumberFormat="1" applyFont="1" applyFill="1" applyBorder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/>
    <xf numFmtId="0" fontId="28" fillId="0" borderId="17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8" fillId="0" borderId="61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</cellXfs>
  <cellStyles count="5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1 2" xfId="44" xr:uid="{00000000-0005-0000-0000-00002F000000}"/>
    <cellStyle name="60% - Isticanje2" xfId="25" builtinId="36" customBuiltin="1"/>
    <cellStyle name="60% - Isticanje2 2" xfId="45" xr:uid="{00000000-0005-0000-0000-000030000000}"/>
    <cellStyle name="60% - Isticanje3" xfId="29" builtinId="40" customBuiltin="1"/>
    <cellStyle name="60% - Isticanje3 2" xfId="46" xr:uid="{00000000-0005-0000-0000-000031000000}"/>
    <cellStyle name="60% - Isticanje4" xfId="33" builtinId="44" customBuiltin="1"/>
    <cellStyle name="60% - Isticanje4 2" xfId="47" xr:uid="{00000000-0005-0000-0000-000032000000}"/>
    <cellStyle name="60% - Isticanje5" xfId="37" builtinId="48" customBuiltin="1"/>
    <cellStyle name="60% - Isticanje5 2" xfId="48" xr:uid="{00000000-0005-0000-0000-000033000000}"/>
    <cellStyle name="60% - Isticanje6" xfId="41" builtinId="52" customBuiltin="1"/>
    <cellStyle name="60% - Isticanje6 2" xfId="49" xr:uid="{00000000-0005-0000-0000-000034000000}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42" xr:uid="{00000000-0005-0000-0000-000035000000}"/>
    <cellStyle name="Neutralno" xfId="8" builtinId="28" customBuiltin="1"/>
    <cellStyle name="Neutralno 2" xfId="43" xr:uid="{00000000-0005-0000-0000-000036000000}"/>
    <cellStyle name="Normalno" xfId="0" builtinId="0"/>
    <cellStyle name="Obično_List6" xfId="50" xr:uid="{00000000-0005-0000-0000-000024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" xfId="51" builtinId="3"/>
  </cellStyles>
  <dxfs count="0"/>
  <tableStyles count="0" defaultTableStyle="TableStyleMedium2" defaultPivotStyle="PivotStyleLight16"/>
  <colors>
    <mruColors>
      <color rgb="FF00FFFF"/>
      <color rgb="FF99FF33"/>
      <color rgb="FFFFFFCC"/>
      <color rgb="FF99FFCC"/>
      <color rgb="FFF692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0"/>
  <sheetViews>
    <sheetView showGridLines="0" tabSelected="1" topLeftCell="A25" workbookViewId="0">
      <selection activeCell="F34" sqref="F34"/>
    </sheetView>
  </sheetViews>
  <sheetFormatPr defaultColWidth="9.140625" defaultRowHeight="11.25" x14ac:dyDescent="0.15"/>
  <cols>
    <col min="1" max="1" width="38.28515625" style="1" customWidth="1"/>
    <col min="2" max="2" width="29.140625" style="1" customWidth="1"/>
    <col min="3" max="3" width="22.42578125" style="1" customWidth="1"/>
    <col min="4" max="4" width="38.28515625" style="1" customWidth="1"/>
    <col min="5" max="5" width="22.7109375" style="1" customWidth="1"/>
    <col min="6" max="6" width="23" style="1" customWidth="1"/>
    <col min="7" max="16384" width="9.140625" style="1"/>
  </cols>
  <sheetData>
    <row r="2" spans="1:7" ht="4.5" customHeight="1" x14ac:dyDescent="0.15"/>
    <row r="3" spans="1:7" ht="14.25" customHeight="1" x14ac:dyDescent="0.15">
      <c r="A3" s="280" t="s">
        <v>186</v>
      </c>
      <c r="B3" s="280"/>
      <c r="C3" s="280"/>
      <c r="D3" s="280"/>
      <c r="E3" s="280"/>
      <c r="F3" s="280"/>
    </row>
    <row r="4" spans="1:7" x14ac:dyDescent="0.15">
      <c r="A4" s="281" t="s">
        <v>217</v>
      </c>
      <c r="B4" s="281"/>
      <c r="C4" s="282"/>
      <c r="D4" s="282"/>
      <c r="E4" s="282"/>
      <c r="F4" s="282"/>
      <c r="G4" s="282"/>
    </row>
    <row r="5" spans="1:7" x14ac:dyDescent="0.15">
      <c r="A5" s="282"/>
      <c r="B5" s="282"/>
      <c r="C5" s="282"/>
      <c r="D5" s="282"/>
      <c r="E5" s="282"/>
      <c r="F5" s="282"/>
      <c r="G5" s="282"/>
    </row>
    <row r="6" spans="1:7" x14ac:dyDescent="0.15">
      <c r="A6" s="282"/>
      <c r="B6" s="282"/>
      <c r="C6" s="282"/>
      <c r="D6" s="282"/>
      <c r="E6" s="282"/>
      <c r="F6" s="282"/>
      <c r="G6" s="282"/>
    </row>
    <row r="7" spans="1:7" ht="10.5" customHeight="1" x14ac:dyDescent="0.25">
      <c r="A7" s="109"/>
      <c r="B7" s="109"/>
      <c r="C7" s="109"/>
      <c r="D7" s="109"/>
      <c r="E7" s="109"/>
      <c r="F7" s="109"/>
      <c r="G7" s="109"/>
    </row>
    <row r="8" spans="1:7" hidden="1" x14ac:dyDescent="0.15">
      <c r="A8" s="10"/>
      <c r="B8" s="10"/>
      <c r="C8" s="10"/>
      <c r="D8" s="10"/>
    </row>
    <row r="9" spans="1:7" ht="14.25" customHeight="1" x14ac:dyDescent="0.25">
      <c r="A9" s="281" t="s">
        <v>178</v>
      </c>
      <c r="B9" s="281"/>
      <c r="C9" s="281"/>
      <c r="D9" s="281"/>
      <c r="E9" s="281"/>
      <c r="F9" s="281"/>
      <c r="G9" s="5"/>
    </row>
    <row r="11" spans="1:7" ht="14.25" x14ac:dyDescent="0.2">
      <c r="C11" s="204" t="s">
        <v>197</v>
      </c>
    </row>
    <row r="12" spans="1:7" x14ac:dyDescent="0.15">
      <c r="C12" s="5"/>
    </row>
    <row r="14" spans="1:7" ht="7.5" customHeight="1" thickBot="1" x14ac:dyDescent="0.2"/>
    <row r="15" spans="1:7" ht="12" hidden="1" thickBot="1" x14ac:dyDescent="0.2"/>
    <row r="16" spans="1:7" s="2" customFormat="1" ht="30.75" customHeight="1" thickBot="1" x14ac:dyDescent="0.2">
      <c r="A16" s="126" t="s">
        <v>0</v>
      </c>
      <c r="B16" s="111" t="s">
        <v>2</v>
      </c>
      <c r="C16" s="111" t="s">
        <v>154</v>
      </c>
      <c r="D16" s="111" t="s">
        <v>177</v>
      </c>
      <c r="E16" s="111" t="s">
        <v>18</v>
      </c>
      <c r="F16" s="115" t="s">
        <v>19</v>
      </c>
    </row>
    <row r="17" spans="1:6" s="2" customFormat="1" ht="12.75" x14ac:dyDescent="0.15">
      <c r="A17" s="119" t="s">
        <v>12</v>
      </c>
      <c r="B17" s="125" t="s">
        <v>11</v>
      </c>
      <c r="C17" s="125" t="s">
        <v>9</v>
      </c>
      <c r="D17" s="125" t="s">
        <v>8</v>
      </c>
      <c r="E17" s="125" t="s">
        <v>7</v>
      </c>
      <c r="F17" s="125" t="s">
        <v>17</v>
      </c>
    </row>
    <row r="18" spans="1:6" s="4" customFormat="1" ht="12.75" x14ac:dyDescent="0.2">
      <c r="A18" s="117" t="s">
        <v>55</v>
      </c>
      <c r="B18" s="17"/>
      <c r="C18" s="17"/>
      <c r="D18" s="17"/>
      <c r="E18" s="17"/>
      <c r="F18" s="18"/>
    </row>
    <row r="19" spans="1:6" s="4" customFormat="1" ht="12.75" x14ac:dyDescent="0.2">
      <c r="A19" s="117" t="s">
        <v>58</v>
      </c>
      <c r="B19" s="7">
        <v>902213.83</v>
      </c>
      <c r="C19" s="7">
        <v>4091794.05</v>
      </c>
      <c r="D19" s="7">
        <v>1130830.21</v>
      </c>
      <c r="E19" s="15">
        <f>D19/B19*100</f>
        <v>125.33948964182915</v>
      </c>
      <c r="F19" s="8">
        <f>D19/C19*100</f>
        <v>27.636537816462191</v>
      </c>
    </row>
    <row r="20" spans="1:6" s="4" customFormat="1" ht="12.75" x14ac:dyDescent="0.2">
      <c r="A20" s="118" t="s">
        <v>3</v>
      </c>
      <c r="B20" s="9">
        <v>902213.83</v>
      </c>
      <c r="C20" s="9">
        <v>4091794.05</v>
      </c>
      <c r="D20" s="9">
        <f>D19</f>
        <v>1130830.21</v>
      </c>
      <c r="E20" s="15">
        <f t="shared" ref="E20:E23" si="0">D20/B20*100</f>
        <v>125.33948964182915</v>
      </c>
      <c r="F20" s="8">
        <f t="shared" ref="F20:F23" si="1">D20/C20*100</f>
        <v>27.636537816462191</v>
      </c>
    </row>
    <row r="21" spans="1:6" s="4" customFormat="1" ht="12.75" x14ac:dyDescent="0.2">
      <c r="A21" s="117" t="s">
        <v>4</v>
      </c>
      <c r="B21" s="7">
        <v>784246.28</v>
      </c>
      <c r="C21" s="7">
        <v>1938254.01</v>
      </c>
      <c r="D21" s="7">
        <v>892348.59</v>
      </c>
      <c r="E21" s="15">
        <f t="shared" si="0"/>
        <v>113.78422987227941</v>
      </c>
      <c r="F21" s="8">
        <f t="shared" si="1"/>
        <v>46.038784668888674</v>
      </c>
    </row>
    <row r="22" spans="1:6" s="4" customFormat="1" ht="12.75" x14ac:dyDescent="0.2">
      <c r="A22" s="117" t="s">
        <v>5</v>
      </c>
      <c r="B22" s="7">
        <v>132316.6</v>
      </c>
      <c r="C22" s="7">
        <v>2250811.62</v>
      </c>
      <c r="D22" s="7">
        <v>228763.2</v>
      </c>
      <c r="E22" s="15">
        <f t="shared" si="0"/>
        <v>172.89077863246183</v>
      </c>
      <c r="F22" s="8">
        <f t="shared" si="1"/>
        <v>10.163587124185897</v>
      </c>
    </row>
    <row r="23" spans="1:6" s="4" customFormat="1" ht="12.75" x14ac:dyDescent="0.2">
      <c r="A23" s="116" t="s">
        <v>6</v>
      </c>
      <c r="B23" s="110">
        <v>916562.88</v>
      </c>
      <c r="C23" s="110">
        <f>C21+C22</f>
        <v>4189065.63</v>
      </c>
      <c r="D23" s="110">
        <f>D21+D22</f>
        <v>1121111.79</v>
      </c>
      <c r="E23" s="15">
        <f t="shared" si="0"/>
        <v>122.31695331148475</v>
      </c>
      <c r="F23" s="8">
        <f t="shared" si="1"/>
        <v>26.762812737312018</v>
      </c>
    </row>
    <row r="26" spans="1:6" ht="1.5" customHeight="1" x14ac:dyDescent="0.15"/>
    <row r="28" spans="1:6" ht="12" thickBot="1" x14ac:dyDescent="0.2"/>
    <row r="29" spans="1:6" ht="12" hidden="1" thickBot="1" x14ac:dyDescent="0.2"/>
    <row r="30" spans="1:6" ht="12" hidden="1" thickBot="1" x14ac:dyDescent="0.2"/>
    <row r="31" spans="1:6" ht="30.75" customHeight="1" thickBot="1" x14ac:dyDescent="0.2">
      <c r="A31" s="113"/>
      <c r="B31" s="112" t="s">
        <v>1</v>
      </c>
      <c r="C31" s="111" t="s">
        <v>154</v>
      </c>
      <c r="D31" s="111" t="s">
        <v>177</v>
      </c>
      <c r="E31" s="111" t="s">
        <v>18</v>
      </c>
      <c r="F31" s="115" t="s">
        <v>19</v>
      </c>
    </row>
    <row r="32" spans="1:6" ht="19.5" customHeight="1" x14ac:dyDescent="0.15">
      <c r="A32" s="114" t="s">
        <v>12</v>
      </c>
      <c r="B32" s="125" t="s">
        <v>11</v>
      </c>
      <c r="C32" s="125" t="s">
        <v>9</v>
      </c>
      <c r="D32" s="125" t="s">
        <v>8</v>
      </c>
      <c r="E32" s="125" t="s">
        <v>7</v>
      </c>
      <c r="F32" s="125" t="s">
        <v>17</v>
      </c>
    </row>
    <row r="33" spans="1:6" ht="33" customHeight="1" x14ac:dyDescent="0.15">
      <c r="A33" s="12" t="s">
        <v>13</v>
      </c>
      <c r="B33" s="16"/>
      <c r="C33" s="16"/>
      <c r="D33" s="16"/>
      <c r="E33" s="16"/>
      <c r="F33" s="16"/>
    </row>
    <row r="34" spans="1:6" ht="31.5" customHeight="1" x14ac:dyDescent="0.15">
      <c r="A34" s="11" t="s">
        <v>14</v>
      </c>
      <c r="B34" s="6"/>
      <c r="C34" s="6"/>
      <c r="D34" s="6"/>
      <c r="E34" s="16"/>
      <c r="F34" s="6"/>
    </row>
    <row r="35" spans="1:6" x14ac:dyDescent="0.15">
      <c r="A35" s="13" t="s">
        <v>15</v>
      </c>
      <c r="B35" s="14">
        <v>0</v>
      </c>
      <c r="C35" s="14">
        <v>0</v>
      </c>
      <c r="D35" s="14">
        <v>0</v>
      </c>
      <c r="E35" s="16"/>
      <c r="F35" s="14">
        <v>0</v>
      </c>
    </row>
    <row r="37" spans="1:6" ht="8.25" customHeight="1" x14ac:dyDescent="0.15"/>
    <row r="38" spans="1:6" hidden="1" x14ac:dyDescent="0.15"/>
    <row r="40" spans="1:6" ht="5.25" customHeight="1" thickBot="1" x14ac:dyDescent="0.2"/>
    <row r="41" spans="1:6" ht="12" hidden="1" thickBot="1" x14ac:dyDescent="0.2"/>
    <row r="42" spans="1:6" ht="12" hidden="1" thickBot="1" x14ac:dyDescent="0.2"/>
    <row r="43" spans="1:6" ht="27" customHeight="1" thickBot="1" x14ac:dyDescent="0.2">
      <c r="A43" s="113"/>
      <c r="B43" s="112" t="s">
        <v>2</v>
      </c>
      <c r="C43" s="111" t="s">
        <v>154</v>
      </c>
      <c r="D43" s="111" t="s">
        <v>177</v>
      </c>
      <c r="E43" s="111" t="s">
        <v>18</v>
      </c>
      <c r="F43" s="115" t="s">
        <v>19</v>
      </c>
    </row>
    <row r="44" spans="1:6" ht="12.75" x14ac:dyDescent="0.15">
      <c r="A44" s="114" t="s">
        <v>12</v>
      </c>
      <c r="B44" s="125" t="s">
        <v>11</v>
      </c>
      <c r="C44" s="125" t="s">
        <v>9</v>
      </c>
      <c r="D44" s="125" t="s">
        <v>8</v>
      </c>
      <c r="E44" s="125" t="s">
        <v>7</v>
      </c>
      <c r="F44" s="125" t="s">
        <v>17</v>
      </c>
    </row>
    <row r="45" spans="1:6" x14ac:dyDescent="0.15">
      <c r="A45" s="12" t="s">
        <v>179</v>
      </c>
      <c r="B45" s="194">
        <v>902213.83</v>
      </c>
      <c r="C45" s="194">
        <v>4091794.05</v>
      </c>
      <c r="D45" s="194">
        <v>1130830.21</v>
      </c>
      <c r="E45" s="199">
        <f>D45/B45*100</f>
        <v>125.33948964182915</v>
      </c>
      <c r="F45" s="199">
        <f>D45/C45*100</f>
        <v>27.636537816462191</v>
      </c>
    </row>
    <row r="46" spans="1:6" x14ac:dyDescent="0.15">
      <c r="A46" s="11" t="s">
        <v>180</v>
      </c>
      <c r="B46" s="195">
        <v>916562.88</v>
      </c>
      <c r="C46" s="195">
        <v>4189065.63</v>
      </c>
      <c r="D46" s="195">
        <v>1121111.79</v>
      </c>
      <c r="E46" s="199">
        <f t="shared" ref="E46:E47" si="2">D46/B46*100</f>
        <v>122.31695331148475</v>
      </c>
      <c r="F46" s="199">
        <f t="shared" ref="F46:F47" si="3">D46/C46*100</f>
        <v>26.762812737312018</v>
      </c>
    </row>
    <row r="47" spans="1:6" x14ac:dyDescent="0.15">
      <c r="A47" s="13" t="s">
        <v>181</v>
      </c>
      <c r="B47" s="193">
        <f>B45-B46</f>
        <v>-14349.050000000047</v>
      </c>
      <c r="C47" s="193">
        <f>C45-C46</f>
        <v>-97271.580000000075</v>
      </c>
      <c r="D47" s="193">
        <f>D45-D46</f>
        <v>9718.4199999999255</v>
      </c>
      <c r="E47" s="199">
        <f t="shared" si="2"/>
        <v>-67.728664963881897</v>
      </c>
      <c r="F47" s="199">
        <f t="shared" si="3"/>
        <v>-9.9910169033955434</v>
      </c>
    </row>
    <row r="48" spans="1:6" x14ac:dyDescent="0.15">
      <c r="A48" s="108"/>
      <c r="B48" s="107"/>
      <c r="C48" s="107"/>
      <c r="D48" s="107"/>
      <c r="E48" s="107"/>
      <c r="F48" s="107"/>
    </row>
    <row r="50" spans="1:7" x14ac:dyDescent="0.15">
      <c r="A50" s="2"/>
      <c r="B50" s="279" t="s">
        <v>182</v>
      </c>
      <c r="C50" s="279"/>
      <c r="D50" s="279"/>
      <c r="E50" s="2"/>
      <c r="F50" s="2"/>
    </row>
    <row r="51" spans="1:7" ht="5.25" customHeight="1" thickBot="1" x14ac:dyDescent="0.2">
      <c r="A51" s="2"/>
      <c r="B51" s="2"/>
      <c r="C51" s="2"/>
      <c r="D51" s="2"/>
      <c r="E51" s="2"/>
      <c r="F51" s="2"/>
    </row>
    <row r="52" spans="1:7" ht="29.25" customHeight="1" thickBot="1" x14ac:dyDescent="0.2">
      <c r="A52" s="123"/>
      <c r="B52" s="122" t="s">
        <v>2</v>
      </c>
      <c r="C52" s="121" t="s">
        <v>154</v>
      </c>
      <c r="D52" s="121" t="s">
        <v>177</v>
      </c>
      <c r="E52" s="121" t="s">
        <v>18</v>
      </c>
      <c r="F52" s="120" t="s">
        <v>19</v>
      </c>
    </row>
    <row r="53" spans="1:7" ht="12.75" x14ac:dyDescent="0.15">
      <c r="A53" s="106" t="s">
        <v>12</v>
      </c>
      <c r="B53" s="124" t="s">
        <v>11</v>
      </c>
      <c r="C53" s="124" t="s">
        <v>9</v>
      </c>
      <c r="D53" s="124" t="s">
        <v>8</v>
      </c>
      <c r="E53" s="124" t="s">
        <v>7</v>
      </c>
      <c r="F53" s="124" t="s">
        <v>17</v>
      </c>
    </row>
    <row r="54" spans="1:7" ht="19.5" customHeight="1" x14ac:dyDescent="0.15">
      <c r="A54" s="106" t="s">
        <v>196</v>
      </c>
      <c r="B54" s="124"/>
      <c r="C54" s="203">
        <v>97271.58</v>
      </c>
      <c r="D54" s="124"/>
      <c r="E54" s="124"/>
      <c r="F54" s="124"/>
    </row>
    <row r="55" spans="1:7" ht="17.25" customHeight="1" x14ac:dyDescent="0.15">
      <c r="A55" s="201" t="s">
        <v>183</v>
      </c>
      <c r="B55" s="200">
        <v>-14349.05</v>
      </c>
      <c r="C55" s="200"/>
      <c r="D55" s="200">
        <v>9718.42</v>
      </c>
      <c r="E55" s="202">
        <f>D55/B55*100</f>
        <v>-67.728664963882636</v>
      </c>
      <c r="F55" s="202">
        <v>0</v>
      </c>
    </row>
    <row r="57" spans="1:7" ht="15" x14ac:dyDescent="0.25">
      <c r="A57" s="127" t="s">
        <v>187</v>
      </c>
      <c r="B57" s="127"/>
      <c r="C57" s="127"/>
      <c r="D57" s="127" t="s">
        <v>184</v>
      </c>
      <c r="E57" s="127"/>
      <c r="F57" s="127" t="s">
        <v>152</v>
      </c>
      <c r="G57" s="127"/>
    </row>
    <row r="58" spans="1:7" ht="15" x14ac:dyDescent="0.25">
      <c r="A58" s="127" t="s">
        <v>188</v>
      </c>
      <c r="B58" s="127"/>
      <c r="C58" s="127" t="s">
        <v>185</v>
      </c>
      <c r="D58" s="127" t="s">
        <v>195</v>
      </c>
      <c r="E58" s="127"/>
      <c r="F58" s="127" t="s">
        <v>153</v>
      </c>
      <c r="G58" s="127"/>
    </row>
    <row r="59" spans="1:7" ht="15" x14ac:dyDescent="0.25">
      <c r="A59" s="129" t="s">
        <v>216</v>
      </c>
      <c r="B59" s="127"/>
      <c r="C59" s="127"/>
      <c r="D59" s="127"/>
      <c r="E59" s="127"/>
      <c r="F59" s="127"/>
      <c r="G59" s="127"/>
    </row>
    <row r="60" spans="1:7" ht="15" x14ac:dyDescent="0.25">
      <c r="A60" s="127"/>
      <c r="B60" s="127"/>
      <c r="C60" s="127"/>
      <c r="D60" s="128"/>
      <c r="E60" s="127"/>
      <c r="F60" s="127" t="s">
        <v>193</v>
      </c>
      <c r="G60" s="127"/>
    </row>
  </sheetData>
  <mergeCells count="4">
    <mergeCell ref="B50:D50"/>
    <mergeCell ref="A3:F3"/>
    <mergeCell ref="A4:G6"/>
    <mergeCell ref="A9:F9"/>
  </mergeCells>
  <pageMargins left="0.25" right="0.25" top="0.75" bottom="0.75" header="0.3" footer="0.3"/>
  <pageSetup paperSize="9" scale="6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BADBE-BDD3-44E2-9866-406F6F723FF6}">
  <sheetPr>
    <pageSetUpPr fitToPage="1"/>
  </sheetPr>
  <dimension ref="A2:F120"/>
  <sheetViews>
    <sheetView workbookViewId="0">
      <selection activeCell="A7" sqref="A7"/>
    </sheetView>
  </sheetViews>
  <sheetFormatPr defaultRowHeight="15" x14ac:dyDescent="0.25"/>
  <cols>
    <col min="1" max="1" width="55" customWidth="1"/>
    <col min="2" max="2" width="22.85546875" customWidth="1"/>
    <col min="3" max="3" width="20.5703125" customWidth="1"/>
    <col min="4" max="4" width="24" customWidth="1"/>
    <col min="5" max="5" width="23.28515625" customWidth="1"/>
    <col min="6" max="6" width="22.85546875" customWidth="1"/>
  </cols>
  <sheetData>
    <row r="2" spans="1:6" x14ac:dyDescent="0.25">
      <c r="C2" s="104" t="s">
        <v>198</v>
      </c>
    </row>
    <row r="3" spans="1:6" x14ac:dyDescent="0.25">
      <c r="A3" s="1"/>
      <c r="B3" s="1"/>
      <c r="C3" s="94"/>
      <c r="D3" s="1"/>
      <c r="E3" s="1"/>
      <c r="F3" s="1"/>
    </row>
    <row r="4" spans="1:6" x14ac:dyDescent="0.25">
      <c r="A4" s="1"/>
      <c r="B4" s="283" t="s">
        <v>199</v>
      </c>
      <c r="C4" s="283"/>
      <c r="D4" s="283"/>
      <c r="E4" s="283"/>
      <c r="F4" s="1"/>
    </row>
    <row r="5" spans="1:6" ht="15.75" thickBot="1" x14ac:dyDescent="0.3">
      <c r="A5" s="1"/>
      <c r="B5" s="1"/>
      <c r="C5" s="1"/>
      <c r="D5" s="1"/>
      <c r="E5" s="1"/>
      <c r="F5" s="1"/>
    </row>
    <row r="6" spans="1:6" ht="31.15" customHeight="1" thickBot="1" x14ac:dyDescent="0.3">
      <c r="A6" s="3" t="s">
        <v>0</v>
      </c>
      <c r="B6" s="3" t="s">
        <v>2</v>
      </c>
      <c r="C6" s="3" t="s">
        <v>154</v>
      </c>
      <c r="D6" s="3" t="s">
        <v>177</v>
      </c>
      <c r="E6" s="3" t="s">
        <v>56</v>
      </c>
      <c r="F6" s="3" t="s">
        <v>57</v>
      </c>
    </row>
    <row r="7" spans="1:6" s="127" customFormat="1" ht="18.75" customHeight="1" x14ac:dyDescent="0.25">
      <c r="A7" s="207">
        <v>1</v>
      </c>
      <c r="B7" s="207">
        <v>2</v>
      </c>
      <c r="C7" s="207">
        <v>3</v>
      </c>
      <c r="D7" s="207">
        <v>4</v>
      </c>
      <c r="E7" s="207">
        <v>5</v>
      </c>
      <c r="F7" s="207">
        <v>6</v>
      </c>
    </row>
    <row r="8" spans="1:6" x14ac:dyDescent="0.25">
      <c r="A8" s="95" t="s">
        <v>55</v>
      </c>
      <c r="B8" s="95"/>
      <c r="C8" s="69"/>
      <c r="D8" s="69"/>
      <c r="E8" s="70"/>
      <c r="F8" s="71"/>
    </row>
    <row r="9" spans="1:6" ht="18" customHeight="1" x14ac:dyDescent="0.25">
      <c r="A9" s="97" t="s">
        <v>58</v>
      </c>
      <c r="B9" s="98">
        <v>902213.83</v>
      </c>
      <c r="C9" s="131">
        <v>4091794.05</v>
      </c>
      <c r="D9" s="131">
        <f>D10+D17+D27+D34+D24</f>
        <v>1130830.21</v>
      </c>
      <c r="E9" s="205">
        <f>D9/B9*100</f>
        <v>125.33948964182915</v>
      </c>
      <c r="F9" s="208">
        <f>D9/C9*100</f>
        <v>27.636537816462191</v>
      </c>
    </row>
    <row r="10" spans="1:6" ht="26.25" x14ac:dyDescent="0.25">
      <c r="A10" s="97" t="s">
        <v>59</v>
      </c>
      <c r="B10" s="98">
        <f>B11+B14</f>
        <v>735365.61</v>
      </c>
      <c r="C10" s="131">
        <v>2879974.05</v>
      </c>
      <c r="D10" s="131">
        <f>D11</f>
        <v>735471.11</v>
      </c>
      <c r="E10" s="205">
        <f t="shared" ref="E10:E39" si="0">D10/B10*100</f>
        <v>100.01434660508532</v>
      </c>
      <c r="F10" s="208">
        <f t="shared" ref="F10:F39" si="1">D10/C10*100</f>
        <v>25.537421422252056</v>
      </c>
    </row>
    <row r="11" spans="1:6" ht="28.5" customHeight="1" x14ac:dyDescent="0.25">
      <c r="A11" s="209" t="s">
        <v>155</v>
      </c>
      <c r="B11" s="210">
        <f>B12+B13</f>
        <v>580291.11</v>
      </c>
      <c r="C11" s="103">
        <v>1679974.05</v>
      </c>
      <c r="D11" s="103">
        <f>D12</f>
        <v>735471.11</v>
      </c>
      <c r="E11" s="206">
        <f t="shared" si="0"/>
        <v>126.74175036043547</v>
      </c>
      <c r="F11" s="211">
        <f t="shared" si="1"/>
        <v>43.778718486752815</v>
      </c>
    </row>
    <row r="12" spans="1:6" ht="29.45" customHeight="1" x14ac:dyDescent="0.25">
      <c r="A12" s="95" t="s">
        <v>156</v>
      </c>
      <c r="B12" s="96">
        <v>566413.12</v>
      </c>
      <c r="C12" s="103">
        <v>0</v>
      </c>
      <c r="D12" s="103">
        <v>735471.11</v>
      </c>
      <c r="E12" s="205">
        <f t="shared" si="0"/>
        <v>129.84711759501616</v>
      </c>
      <c r="F12" s="208">
        <v>0</v>
      </c>
    </row>
    <row r="13" spans="1:6" ht="38.25" customHeight="1" x14ac:dyDescent="0.25">
      <c r="A13" s="95" t="s">
        <v>157</v>
      </c>
      <c r="B13" s="96">
        <v>13877.99</v>
      </c>
      <c r="C13" s="103"/>
      <c r="D13" s="103">
        <v>0</v>
      </c>
      <c r="E13" s="205">
        <f t="shared" si="0"/>
        <v>0</v>
      </c>
      <c r="F13" s="208">
        <v>0</v>
      </c>
    </row>
    <row r="14" spans="1:6" s="214" customFormat="1" ht="18" customHeight="1" x14ac:dyDescent="0.25">
      <c r="A14" s="209" t="s">
        <v>158</v>
      </c>
      <c r="B14" s="210">
        <f>B15+B16</f>
        <v>155074.5</v>
      </c>
      <c r="C14" s="103">
        <v>1200000</v>
      </c>
      <c r="D14" s="103">
        <v>0</v>
      </c>
      <c r="E14" s="206">
        <f t="shared" si="0"/>
        <v>0</v>
      </c>
      <c r="F14" s="211">
        <v>0</v>
      </c>
    </row>
    <row r="15" spans="1:6" ht="27.75" customHeight="1" x14ac:dyDescent="0.25">
      <c r="A15" s="95" t="s">
        <v>159</v>
      </c>
      <c r="B15" s="96">
        <v>43699.85</v>
      </c>
      <c r="C15" s="103"/>
      <c r="D15" s="103"/>
      <c r="E15" s="205">
        <f t="shared" si="0"/>
        <v>0</v>
      </c>
      <c r="F15" s="208">
        <v>0</v>
      </c>
    </row>
    <row r="16" spans="1:6" ht="19.899999999999999" customHeight="1" x14ac:dyDescent="0.25">
      <c r="A16" s="95" t="s">
        <v>160</v>
      </c>
      <c r="B16" s="96">
        <v>111374.65</v>
      </c>
      <c r="C16" s="103"/>
      <c r="D16" s="103"/>
      <c r="E16" s="205">
        <f t="shared" si="0"/>
        <v>0</v>
      </c>
      <c r="F16" s="208">
        <v>0</v>
      </c>
    </row>
    <row r="17" spans="1:6" ht="19.149999999999999" customHeight="1" x14ac:dyDescent="0.25">
      <c r="A17" s="97" t="s">
        <v>64</v>
      </c>
      <c r="B17" s="95"/>
      <c r="C17" s="86">
        <v>20</v>
      </c>
      <c r="D17" s="133"/>
      <c r="E17" s="205">
        <v>0</v>
      </c>
      <c r="F17" s="208">
        <f t="shared" si="1"/>
        <v>0</v>
      </c>
    </row>
    <row r="18" spans="1:6" x14ac:dyDescent="0.25">
      <c r="A18" s="209" t="s">
        <v>161</v>
      </c>
      <c r="B18" s="209"/>
      <c r="C18" s="132">
        <v>20</v>
      </c>
      <c r="D18" s="134"/>
      <c r="E18" s="206">
        <v>0</v>
      </c>
      <c r="F18" s="211">
        <f t="shared" si="1"/>
        <v>0</v>
      </c>
    </row>
    <row r="19" spans="1:6" ht="0.6" hidden="1" customHeight="1" x14ac:dyDescent="0.25">
      <c r="A19" s="209" t="s">
        <v>66</v>
      </c>
      <c r="B19" s="209"/>
      <c r="C19" s="103"/>
      <c r="D19" s="134"/>
      <c r="E19" s="206" t="e">
        <f t="shared" si="0"/>
        <v>#DIV/0!</v>
      </c>
      <c r="F19" s="211" t="e">
        <f t="shared" si="1"/>
        <v>#DIV/0!</v>
      </c>
    </row>
    <row r="20" spans="1:6" hidden="1" x14ac:dyDescent="0.25">
      <c r="A20" s="209" t="s">
        <v>162</v>
      </c>
      <c r="B20" s="209"/>
      <c r="C20" s="134"/>
      <c r="D20" s="134"/>
      <c r="E20" s="206" t="e">
        <f t="shared" si="0"/>
        <v>#DIV/0!</v>
      </c>
      <c r="F20" s="211" t="e">
        <f t="shared" si="1"/>
        <v>#DIV/0!</v>
      </c>
    </row>
    <row r="21" spans="1:6" ht="20.45" hidden="1" customHeight="1" x14ac:dyDescent="0.25">
      <c r="A21" s="209" t="s">
        <v>69</v>
      </c>
      <c r="B21" s="210">
        <v>63176.33</v>
      </c>
      <c r="C21" s="103"/>
      <c r="D21" s="134"/>
      <c r="E21" s="206">
        <f t="shared" si="0"/>
        <v>0</v>
      </c>
      <c r="F21" s="211" t="e">
        <f t="shared" si="1"/>
        <v>#DIV/0!</v>
      </c>
    </row>
    <row r="22" spans="1:6" ht="27" hidden="1" customHeight="1" x14ac:dyDescent="0.25">
      <c r="A22" s="209" t="s">
        <v>163</v>
      </c>
      <c r="B22" s="210">
        <v>60826.38</v>
      </c>
      <c r="C22" s="103"/>
      <c r="D22" s="134"/>
      <c r="E22" s="206">
        <f t="shared" si="0"/>
        <v>0</v>
      </c>
      <c r="F22" s="211" t="e">
        <f t="shared" si="1"/>
        <v>#DIV/0!</v>
      </c>
    </row>
    <row r="23" spans="1:6" hidden="1" x14ac:dyDescent="0.25">
      <c r="A23" s="209" t="s">
        <v>164</v>
      </c>
      <c r="B23" s="210">
        <v>2149.94</v>
      </c>
      <c r="C23" s="103"/>
      <c r="D23" s="134"/>
      <c r="E23" s="206">
        <f t="shared" si="0"/>
        <v>0</v>
      </c>
      <c r="F23" s="211" t="e">
        <f t="shared" si="1"/>
        <v>#DIV/0!</v>
      </c>
    </row>
    <row r="24" spans="1:6" ht="26.25" x14ac:dyDescent="0.25">
      <c r="A24" s="209" t="s">
        <v>66</v>
      </c>
      <c r="B24" s="210"/>
      <c r="C24" s="103">
        <v>7000</v>
      </c>
      <c r="D24" s="103">
        <v>420</v>
      </c>
      <c r="E24" s="206">
        <v>0</v>
      </c>
      <c r="F24" s="211">
        <f t="shared" si="1"/>
        <v>6</v>
      </c>
    </row>
    <row r="25" spans="1:6" x14ac:dyDescent="0.25">
      <c r="A25" s="209" t="s">
        <v>162</v>
      </c>
      <c r="B25" s="210"/>
      <c r="C25" s="103">
        <v>7000</v>
      </c>
      <c r="D25" s="103">
        <f>D26</f>
        <v>420</v>
      </c>
      <c r="E25" s="206">
        <v>0</v>
      </c>
      <c r="F25" s="211">
        <f t="shared" si="1"/>
        <v>6</v>
      </c>
    </row>
    <row r="26" spans="1:6" s="127" customFormat="1" x14ac:dyDescent="0.25">
      <c r="A26" s="209" t="s">
        <v>200</v>
      </c>
      <c r="B26" s="210"/>
      <c r="C26" s="103"/>
      <c r="D26" s="103">
        <v>420</v>
      </c>
      <c r="E26" s="206">
        <v>0</v>
      </c>
      <c r="F26" s="211">
        <v>0</v>
      </c>
    </row>
    <row r="27" spans="1:6" ht="39" x14ac:dyDescent="0.25">
      <c r="A27" s="137" t="s">
        <v>69</v>
      </c>
      <c r="B27" s="69">
        <f>B28+B31</f>
        <v>63176.33</v>
      </c>
      <c r="C27" s="131">
        <v>116600</v>
      </c>
      <c r="D27" s="131">
        <f>D28+D31</f>
        <v>58392.729999999996</v>
      </c>
      <c r="E27" s="205">
        <f t="shared" si="0"/>
        <v>92.428176818754736</v>
      </c>
      <c r="F27" s="208">
        <f t="shared" si="1"/>
        <v>50.079528301886789</v>
      </c>
    </row>
    <row r="28" spans="1:6" x14ac:dyDescent="0.25">
      <c r="A28" s="209" t="s">
        <v>163</v>
      </c>
      <c r="B28" s="210">
        <f>B29+B30</f>
        <v>60826.380000000005</v>
      </c>
      <c r="C28" s="103">
        <v>110000</v>
      </c>
      <c r="D28" s="103">
        <f>D29+D30</f>
        <v>57347.42</v>
      </c>
      <c r="E28" s="206">
        <f t="shared" si="0"/>
        <v>94.280507898053429</v>
      </c>
      <c r="F28" s="211">
        <f t="shared" si="1"/>
        <v>52.134018181818178</v>
      </c>
    </row>
    <row r="29" spans="1:6" x14ac:dyDescent="0.25">
      <c r="A29" s="209" t="s">
        <v>164</v>
      </c>
      <c r="B29" s="210">
        <v>2149.94</v>
      </c>
      <c r="C29" s="103"/>
      <c r="D29" s="103">
        <v>2031.89</v>
      </c>
      <c r="E29" s="206">
        <f t="shared" si="0"/>
        <v>94.509149092532823</v>
      </c>
      <c r="F29" s="211">
        <v>0</v>
      </c>
    </row>
    <row r="30" spans="1:6" ht="18" customHeight="1" x14ac:dyDescent="0.25">
      <c r="A30" s="209" t="s">
        <v>165</v>
      </c>
      <c r="B30" s="210">
        <v>58676.44</v>
      </c>
      <c r="C30" s="103"/>
      <c r="D30" s="103">
        <v>55315.53</v>
      </c>
      <c r="E30" s="206">
        <f t="shared" si="0"/>
        <v>94.272130347376219</v>
      </c>
      <c r="F30" s="211">
        <v>0</v>
      </c>
    </row>
    <row r="31" spans="1:6" ht="26.25" x14ac:dyDescent="0.25">
      <c r="A31" s="209" t="s">
        <v>166</v>
      </c>
      <c r="B31" s="210">
        <f>B32+B33</f>
        <v>2349.9499999999998</v>
      </c>
      <c r="C31" s="103">
        <v>6600</v>
      </c>
      <c r="D31" s="103">
        <f>D32</f>
        <v>1045.31</v>
      </c>
      <c r="E31" s="206">
        <f t="shared" si="0"/>
        <v>44.482223026021835</v>
      </c>
      <c r="F31" s="211">
        <f t="shared" si="1"/>
        <v>15.838030303030301</v>
      </c>
    </row>
    <row r="32" spans="1:6" x14ac:dyDescent="0.25">
      <c r="A32" s="209" t="s">
        <v>167</v>
      </c>
      <c r="B32" s="210">
        <v>1349.95</v>
      </c>
      <c r="C32" s="103">
        <v>6600</v>
      </c>
      <c r="D32" s="103">
        <v>1045.31</v>
      </c>
      <c r="E32" s="206">
        <f t="shared" si="0"/>
        <v>77.433238268083997</v>
      </c>
      <c r="F32" s="211">
        <f t="shared" si="1"/>
        <v>15.838030303030301</v>
      </c>
    </row>
    <row r="33" spans="1:6" ht="18" customHeight="1" x14ac:dyDescent="0.25">
      <c r="A33" s="209" t="s">
        <v>168</v>
      </c>
      <c r="B33" s="210">
        <v>1000</v>
      </c>
      <c r="C33" s="103">
        <v>0</v>
      </c>
      <c r="D33" s="103"/>
      <c r="E33" s="206">
        <f t="shared" si="0"/>
        <v>0</v>
      </c>
      <c r="F33" s="211">
        <v>0</v>
      </c>
    </row>
    <row r="34" spans="1:6" ht="31.5" customHeight="1" x14ac:dyDescent="0.25">
      <c r="A34" s="97" t="s">
        <v>71</v>
      </c>
      <c r="B34" s="98">
        <v>103671.89</v>
      </c>
      <c r="C34" s="131">
        <v>1088200</v>
      </c>
      <c r="D34" s="131">
        <f>D35</f>
        <v>336546.37</v>
      </c>
      <c r="E34" s="205">
        <f t="shared" si="0"/>
        <v>324.62644406309175</v>
      </c>
      <c r="F34" s="208">
        <f t="shared" si="1"/>
        <v>30.926885682778899</v>
      </c>
    </row>
    <row r="35" spans="1:6" ht="31.5" customHeight="1" x14ac:dyDescent="0.25">
      <c r="A35" s="209" t="s">
        <v>169</v>
      </c>
      <c r="B35" s="210">
        <f>B36+B37</f>
        <v>103671.89</v>
      </c>
      <c r="C35" s="103">
        <v>1088200</v>
      </c>
      <c r="D35" s="103">
        <f>D36+D37</f>
        <v>336546.37</v>
      </c>
      <c r="E35" s="206">
        <f t="shared" si="0"/>
        <v>324.62644406309175</v>
      </c>
      <c r="F35" s="211">
        <f t="shared" si="1"/>
        <v>30.926885682778899</v>
      </c>
    </row>
    <row r="36" spans="1:6" ht="37.5" customHeight="1" x14ac:dyDescent="0.25">
      <c r="A36" s="209" t="s">
        <v>170</v>
      </c>
      <c r="B36" s="210">
        <v>100358.2</v>
      </c>
      <c r="C36" s="103"/>
      <c r="D36" s="103">
        <v>110164.57</v>
      </c>
      <c r="E36" s="206">
        <f t="shared" si="0"/>
        <v>109.77136895639819</v>
      </c>
      <c r="F36" s="211">
        <v>0</v>
      </c>
    </row>
    <row r="37" spans="1:6" ht="40.5" customHeight="1" x14ac:dyDescent="0.25">
      <c r="A37" s="209" t="s">
        <v>171</v>
      </c>
      <c r="B37" s="210">
        <v>3313.69</v>
      </c>
      <c r="C37" s="103"/>
      <c r="D37" s="103">
        <v>226381.8</v>
      </c>
      <c r="E37" s="206">
        <f t="shared" si="0"/>
        <v>6831.7132863967363</v>
      </c>
      <c r="F37" s="211">
        <v>0</v>
      </c>
    </row>
    <row r="38" spans="1:6" ht="25.5" customHeight="1" x14ac:dyDescent="0.25">
      <c r="A38" s="100" t="s">
        <v>3</v>
      </c>
      <c r="B38" s="101">
        <f>B10+B17+B27+B34</f>
        <v>902213.83</v>
      </c>
      <c r="C38" s="135">
        <f>C34+C27+C24+C18+C10</f>
        <v>4091794.05</v>
      </c>
      <c r="D38" s="135">
        <f>D9</f>
        <v>1130830.21</v>
      </c>
      <c r="E38" s="212">
        <f t="shared" si="0"/>
        <v>125.33948964182915</v>
      </c>
      <c r="F38" s="213">
        <f t="shared" si="1"/>
        <v>27.636537816462191</v>
      </c>
    </row>
    <row r="39" spans="1:6" ht="19.149999999999999" customHeight="1" x14ac:dyDescent="0.25">
      <c r="A39" s="226" t="s">
        <v>74</v>
      </c>
      <c r="B39" s="101">
        <v>902213.83</v>
      </c>
      <c r="C39" s="101">
        <v>4091794.05</v>
      </c>
      <c r="D39" s="101">
        <v>1130830.21</v>
      </c>
      <c r="E39" s="212">
        <f t="shared" si="0"/>
        <v>125.33948964182915</v>
      </c>
      <c r="F39" s="213">
        <f t="shared" si="1"/>
        <v>27.636537816462191</v>
      </c>
    </row>
    <row r="40" spans="1:6" x14ac:dyDescent="0.25">
      <c r="B40" s="225"/>
      <c r="C40" s="225"/>
      <c r="D40" s="225"/>
      <c r="F40" s="223"/>
    </row>
    <row r="41" spans="1:6" x14ac:dyDescent="0.25">
      <c r="F41" s="224"/>
    </row>
    <row r="42" spans="1:6" x14ac:dyDescent="0.25">
      <c r="A42" s="1"/>
      <c r="B42" s="280" t="s">
        <v>201</v>
      </c>
      <c r="C42" s="280"/>
      <c r="D42" s="280"/>
      <c r="E42" s="280"/>
      <c r="F42" s="1"/>
    </row>
    <row r="43" spans="1:6" ht="15.75" thickBot="1" x14ac:dyDescent="0.3">
      <c r="A43" s="1"/>
      <c r="B43" s="1"/>
      <c r="C43" s="1"/>
      <c r="D43" s="1"/>
      <c r="E43" s="1"/>
      <c r="F43" s="1"/>
    </row>
    <row r="44" spans="1:6" ht="26.25" thickBot="1" x14ac:dyDescent="0.3">
      <c r="A44" s="3" t="s">
        <v>0</v>
      </c>
      <c r="B44" s="3" t="s">
        <v>2</v>
      </c>
      <c r="C44" s="3" t="s">
        <v>175</v>
      </c>
      <c r="D44" s="3" t="s">
        <v>177</v>
      </c>
      <c r="E44" s="72" t="s">
        <v>75</v>
      </c>
      <c r="F44" s="73" t="s">
        <v>76</v>
      </c>
    </row>
    <row r="45" spans="1:6" x14ac:dyDescent="0.25">
      <c r="A45" s="141"/>
      <c r="B45" s="141" t="s">
        <v>12</v>
      </c>
      <c r="C45" s="141" t="s">
        <v>10</v>
      </c>
      <c r="D45" s="141" t="s">
        <v>9</v>
      </c>
      <c r="E45" s="141" t="s">
        <v>8</v>
      </c>
      <c r="F45" s="142" t="s">
        <v>7</v>
      </c>
    </row>
    <row r="46" spans="1:6" x14ac:dyDescent="0.25">
      <c r="A46" s="133" t="s">
        <v>4</v>
      </c>
      <c r="B46" s="131">
        <v>784246.28</v>
      </c>
      <c r="C46" s="145">
        <v>1938254.01</v>
      </c>
      <c r="D46" s="145">
        <f>D47+D86+D90+D92+D55</f>
        <v>892348.59000000008</v>
      </c>
      <c r="E46" s="216">
        <f>D46/B46*100</f>
        <v>113.78422987227941</v>
      </c>
      <c r="F46" s="215">
        <f>D46/C46*100</f>
        <v>46.038784668888681</v>
      </c>
    </row>
    <row r="47" spans="1:6" x14ac:dyDescent="0.25">
      <c r="A47" s="133" t="s">
        <v>25</v>
      </c>
      <c r="B47" s="131">
        <v>603166.54</v>
      </c>
      <c r="C47" s="145">
        <v>1627720</v>
      </c>
      <c r="D47" s="145">
        <v>750061.97</v>
      </c>
      <c r="E47" s="216">
        <f t="shared" ref="E47:E112" si="2">D47/B47*100</f>
        <v>124.35404158858015</v>
      </c>
      <c r="F47" s="215">
        <f t="shared" ref="F47:F112" si="3">D47/C47*100</f>
        <v>46.080527977784875</v>
      </c>
    </row>
    <row r="48" spans="1:6" x14ac:dyDescent="0.25">
      <c r="A48" s="134" t="s">
        <v>115</v>
      </c>
      <c r="B48" s="103">
        <v>501613.79</v>
      </c>
      <c r="C48" s="105">
        <v>1333100</v>
      </c>
      <c r="D48" s="105">
        <v>620771.66</v>
      </c>
      <c r="E48" s="216">
        <f t="shared" si="2"/>
        <v>123.75490314969213</v>
      </c>
      <c r="F48" s="215">
        <f t="shared" si="3"/>
        <v>46.566023554121969</v>
      </c>
    </row>
    <row r="49" spans="1:6" ht="28.9" customHeight="1" x14ac:dyDescent="0.25">
      <c r="A49" s="134" t="s">
        <v>116</v>
      </c>
      <c r="B49" s="103">
        <v>501613.79</v>
      </c>
      <c r="C49" s="105"/>
      <c r="D49" s="105">
        <v>620771.66</v>
      </c>
      <c r="E49" s="216">
        <f t="shared" si="2"/>
        <v>123.75490314969213</v>
      </c>
      <c r="F49" s="215">
        <v>0</v>
      </c>
    </row>
    <row r="50" spans="1:6" x14ac:dyDescent="0.25">
      <c r="A50" s="133" t="s">
        <v>117</v>
      </c>
      <c r="B50" s="131">
        <v>19112.79</v>
      </c>
      <c r="C50" s="145">
        <v>64120</v>
      </c>
      <c r="D50" s="145">
        <v>27124.560000000001</v>
      </c>
      <c r="E50" s="216">
        <f t="shared" si="2"/>
        <v>141.91836984553277</v>
      </c>
      <c r="F50" s="215">
        <f t="shared" si="3"/>
        <v>42.302807236431697</v>
      </c>
    </row>
    <row r="51" spans="1:6" x14ac:dyDescent="0.25">
      <c r="A51" s="134" t="s">
        <v>118</v>
      </c>
      <c r="B51" s="103">
        <v>19112.79</v>
      </c>
      <c r="C51" s="105"/>
      <c r="D51" s="105">
        <v>27124.560000000001</v>
      </c>
      <c r="E51" s="216">
        <f t="shared" si="2"/>
        <v>141.91836984553277</v>
      </c>
      <c r="F51" s="215">
        <v>0</v>
      </c>
    </row>
    <row r="52" spans="1:6" x14ac:dyDescent="0.25">
      <c r="A52" s="133" t="s">
        <v>119</v>
      </c>
      <c r="B52" s="131">
        <v>82439.960000000006</v>
      </c>
      <c r="C52" s="145">
        <v>230500</v>
      </c>
      <c r="D52" s="145">
        <v>102165.75</v>
      </c>
      <c r="E52" s="216">
        <f t="shared" si="2"/>
        <v>123.92746187649774</v>
      </c>
      <c r="F52" s="215">
        <f t="shared" si="3"/>
        <v>44.323535791757052</v>
      </c>
    </row>
    <row r="53" spans="1:6" x14ac:dyDescent="0.25">
      <c r="A53" s="134" t="s">
        <v>120</v>
      </c>
      <c r="B53" s="103">
        <v>82394.84</v>
      </c>
      <c r="C53" s="145"/>
      <c r="D53" s="145">
        <v>102165.75</v>
      </c>
      <c r="E53" s="216">
        <f t="shared" si="2"/>
        <v>123.99532543542774</v>
      </c>
      <c r="F53" s="215">
        <v>0</v>
      </c>
    </row>
    <row r="54" spans="1:6" ht="26.25" x14ac:dyDescent="0.25">
      <c r="A54" s="134" t="s">
        <v>146</v>
      </c>
      <c r="B54" s="132">
        <v>45.12</v>
      </c>
      <c r="C54" s="146"/>
      <c r="D54" s="145"/>
      <c r="E54" s="216">
        <f t="shared" si="2"/>
        <v>0</v>
      </c>
      <c r="F54" s="215">
        <v>0</v>
      </c>
    </row>
    <row r="55" spans="1:6" x14ac:dyDescent="0.25">
      <c r="A55" s="133" t="s">
        <v>26</v>
      </c>
      <c r="B55" s="131">
        <v>177957.22</v>
      </c>
      <c r="C55" s="145">
        <v>301269.01</v>
      </c>
      <c r="D55" s="145">
        <f>D80+D78+D68+D56+D61</f>
        <v>140580.32</v>
      </c>
      <c r="E55" s="216">
        <f t="shared" si="2"/>
        <v>78.996693699755482</v>
      </c>
      <c r="F55" s="215">
        <f t="shared" si="3"/>
        <v>46.662721798036912</v>
      </c>
    </row>
    <row r="56" spans="1:6" x14ac:dyDescent="0.25">
      <c r="A56" s="133" t="s">
        <v>79</v>
      </c>
      <c r="B56" s="131">
        <v>61920.33</v>
      </c>
      <c r="C56" s="145">
        <v>54850</v>
      </c>
      <c r="D56" s="145">
        <f>D57+D58+D59+D60</f>
        <v>25383.190000000002</v>
      </c>
      <c r="E56" s="216">
        <f t="shared" si="2"/>
        <v>40.99330542973528</v>
      </c>
      <c r="F56" s="215">
        <f t="shared" si="3"/>
        <v>46.277465815861447</v>
      </c>
    </row>
    <row r="57" spans="1:6" x14ac:dyDescent="0.25">
      <c r="A57" s="134" t="s">
        <v>80</v>
      </c>
      <c r="B57" s="103">
        <v>30502.3</v>
      </c>
      <c r="C57" s="148"/>
      <c r="D57" s="105">
        <v>4830.24</v>
      </c>
      <c r="E57" s="216">
        <f t="shared" si="2"/>
        <v>15.835658294620405</v>
      </c>
      <c r="F57" s="219">
        <v>0</v>
      </c>
    </row>
    <row r="58" spans="1:6" x14ac:dyDescent="0.25">
      <c r="A58" s="134" t="s">
        <v>106</v>
      </c>
      <c r="B58" s="103">
        <v>12765.58</v>
      </c>
      <c r="C58" s="149"/>
      <c r="D58" s="145">
        <v>15187.45</v>
      </c>
      <c r="E58" s="216">
        <f t="shared" si="2"/>
        <v>118.97187593513183</v>
      </c>
      <c r="F58" s="219">
        <v>0</v>
      </c>
    </row>
    <row r="59" spans="1:6" x14ac:dyDescent="0.25">
      <c r="A59" s="134" t="s">
        <v>81</v>
      </c>
      <c r="B59" s="103">
        <v>12565.45</v>
      </c>
      <c r="C59" s="148"/>
      <c r="D59" s="105">
        <v>1540</v>
      </c>
      <c r="E59" s="216">
        <f t="shared" si="2"/>
        <v>12.255828482067892</v>
      </c>
      <c r="F59" s="219">
        <v>0</v>
      </c>
    </row>
    <row r="60" spans="1:6" x14ac:dyDescent="0.25">
      <c r="A60" s="134" t="s">
        <v>82</v>
      </c>
      <c r="B60" s="103">
        <v>6087</v>
      </c>
      <c r="C60" s="148"/>
      <c r="D60" s="150">
        <v>3825.5</v>
      </c>
      <c r="E60" s="216">
        <f t="shared" si="2"/>
        <v>62.847051092492201</v>
      </c>
      <c r="F60" s="219">
        <v>0</v>
      </c>
    </row>
    <row r="61" spans="1:6" x14ac:dyDescent="0.25">
      <c r="A61" s="133" t="s">
        <v>83</v>
      </c>
      <c r="B61" s="131">
        <v>56034.93</v>
      </c>
      <c r="C61" s="145">
        <v>102900</v>
      </c>
      <c r="D61" s="145">
        <f>D62+D63+D64+D65+D66+D67</f>
        <v>56560.079999999994</v>
      </c>
      <c r="E61" s="216">
        <f t="shared" si="2"/>
        <v>100.9371832890663</v>
      </c>
      <c r="F61" s="215">
        <f t="shared" si="3"/>
        <v>54.966064139941686</v>
      </c>
    </row>
    <row r="62" spans="1:6" x14ac:dyDescent="0.25">
      <c r="A62" s="134" t="s">
        <v>84</v>
      </c>
      <c r="B62" s="103">
        <v>7211.89</v>
      </c>
      <c r="C62" s="105"/>
      <c r="D62" s="105">
        <v>8255.65</v>
      </c>
      <c r="E62" s="143">
        <f t="shared" si="2"/>
        <v>114.47276650087564</v>
      </c>
      <c r="F62" s="144">
        <v>0</v>
      </c>
    </row>
    <row r="63" spans="1:6" x14ac:dyDescent="0.25">
      <c r="A63" s="134" t="s">
        <v>107</v>
      </c>
      <c r="B63" s="103">
        <v>30091.86</v>
      </c>
      <c r="C63" s="145"/>
      <c r="D63" s="196">
        <v>29106.240000000002</v>
      </c>
      <c r="E63" s="143">
        <f t="shared" si="2"/>
        <v>96.72462918543421</v>
      </c>
      <c r="F63" s="144">
        <v>0</v>
      </c>
    </row>
    <row r="64" spans="1:6" x14ac:dyDescent="0.25">
      <c r="A64" s="134" t="s">
        <v>85</v>
      </c>
      <c r="B64" s="103">
        <v>16260.63</v>
      </c>
      <c r="C64" s="105"/>
      <c r="D64" s="147">
        <v>18194.86</v>
      </c>
      <c r="E64" s="143">
        <f t="shared" si="2"/>
        <v>111.8951725732644</v>
      </c>
      <c r="F64" s="144">
        <v>0</v>
      </c>
    </row>
    <row r="65" spans="1:6" x14ac:dyDescent="0.25">
      <c r="A65" s="134" t="s">
        <v>86</v>
      </c>
      <c r="B65" s="132">
        <v>751.06</v>
      </c>
      <c r="C65" s="105"/>
      <c r="D65" s="105">
        <v>661.31</v>
      </c>
      <c r="E65" s="143">
        <f t="shared" si="2"/>
        <v>88.050222352408596</v>
      </c>
      <c r="F65" s="144">
        <v>0</v>
      </c>
    </row>
    <row r="66" spans="1:6" x14ac:dyDescent="0.25">
      <c r="A66" s="134" t="s">
        <v>87</v>
      </c>
      <c r="B66" s="103">
        <v>1719.49</v>
      </c>
      <c r="C66" s="105"/>
      <c r="D66" s="147"/>
      <c r="E66" s="143">
        <f t="shared" si="2"/>
        <v>0</v>
      </c>
      <c r="F66" s="144">
        <v>0</v>
      </c>
    </row>
    <row r="67" spans="1:6" s="127" customFormat="1" x14ac:dyDescent="0.25">
      <c r="A67" s="134" t="s">
        <v>203</v>
      </c>
      <c r="B67" s="103"/>
      <c r="C67" s="105"/>
      <c r="D67" s="147">
        <v>342.02</v>
      </c>
      <c r="E67" s="143">
        <v>0</v>
      </c>
      <c r="F67" s="144">
        <v>0</v>
      </c>
    </row>
    <row r="68" spans="1:6" x14ac:dyDescent="0.25">
      <c r="A68" s="133" t="s">
        <v>88</v>
      </c>
      <c r="B68" s="131">
        <v>50402.35</v>
      </c>
      <c r="C68" s="145">
        <v>117919.01</v>
      </c>
      <c r="D68" s="145">
        <f>D69+D70+D71+D72+D73+D74+D75+D76+D77</f>
        <v>50091.93</v>
      </c>
      <c r="E68" s="216">
        <f t="shared" si="2"/>
        <v>99.384116018399936</v>
      </c>
      <c r="F68" s="215">
        <f t="shared" si="3"/>
        <v>42.479944497498749</v>
      </c>
    </row>
    <row r="69" spans="1:6" x14ac:dyDescent="0.25">
      <c r="A69" s="134" t="s">
        <v>89</v>
      </c>
      <c r="B69" s="132">
        <v>950.87</v>
      </c>
      <c r="C69" s="105"/>
      <c r="D69" s="147">
        <v>1115.3399999999999</v>
      </c>
      <c r="E69" s="143">
        <f t="shared" si="2"/>
        <v>117.29679135949182</v>
      </c>
      <c r="F69" s="144">
        <v>0</v>
      </c>
    </row>
    <row r="70" spans="1:6" x14ac:dyDescent="0.25">
      <c r="A70" s="134" t="s">
        <v>90</v>
      </c>
      <c r="B70" s="103">
        <v>3879.18</v>
      </c>
      <c r="C70" s="105"/>
      <c r="D70" s="147">
        <v>2365.11</v>
      </c>
      <c r="E70" s="143">
        <f t="shared" si="2"/>
        <v>60.969328569439938</v>
      </c>
      <c r="F70" s="144">
        <v>0</v>
      </c>
    </row>
    <row r="71" spans="1:6" x14ac:dyDescent="0.25">
      <c r="A71" s="134" t="s">
        <v>91</v>
      </c>
      <c r="B71" s="132">
        <v>592.73</v>
      </c>
      <c r="C71" s="105"/>
      <c r="D71" s="147">
        <v>1674.99</v>
      </c>
      <c r="E71" s="143">
        <f t="shared" si="2"/>
        <v>282.58903716700689</v>
      </c>
      <c r="F71" s="144">
        <v>0</v>
      </c>
    </row>
    <row r="72" spans="1:6" x14ac:dyDescent="0.25">
      <c r="A72" s="134" t="s">
        <v>92</v>
      </c>
      <c r="B72" s="103">
        <v>3838.74</v>
      </c>
      <c r="C72" s="105"/>
      <c r="D72" s="147">
        <v>5278.08</v>
      </c>
      <c r="E72" s="143">
        <f t="shared" si="2"/>
        <v>137.49511558480128</v>
      </c>
      <c r="F72" s="144">
        <v>0</v>
      </c>
    </row>
    <row r="73" spans="1:6" x14ac:dyDescent="0.25">
      <c r="A73" s="134" t="s">
        <v>109</v>
      </c>
      <c r="B73" s="103">
        <v>17935.47</v>
      </c>
      <c r="C73" s="105"/>
      <c r="D73" s="147">
        <v>23478.3</v>
      </c>
      <c r="E73" s="143">
        <f t="shared" si="2"/>
        <v>130.90429188641278</v>
      </c>
      <c r="F73" s="144">
        <v>0</v>
      </c>
    </row>
    <row r="74" spans="1:6" x14ac:dyDescent="0.25">
      <c r="A74" s="134" t="s">
        <v>93</v>
      </c>
      <c r="B74" s="103">
        <v>3495.02</v>
      </c>
      <c r="C74" s="105"/>
      <c r="D74" s="147">
        <v>512.73</v>
      </c>
      <c r="E74" s="143">
        <f t="shared" si="2"/>
        <v>14.670302315866577</v>
      </c>
      <c r="F74" s="144">
        <v>0</v>
      </c>
    </row>
    <row r="75" spans="1:6" x14ac:dyDescent="0.25">
      <c r="A75" s="134" t="s">
        <v>94</v>
      </c>
      <c r="B75" s="103">
        <v>15640.43</v>
      </c>
      <c r="C75" s="105"/>
      <c r="D75" s="147">
        <v>10107.93</v>
      </c>
      <c r="E75" s="143">
        <f t="shared" si="2"/>
        <v>64.626931612494033</v>
      </c>
      <c r="F75" s="144">
        <v>0</v>
      </c>
    </row>
    <row r="76" spans="1:6" x14ac:dyDescent="0.25">
      <c r="A76" s="134" t="s">
        <v>95</v>
      </c>
      <c r="B76" s="103">
        <v>1294.5899999999999</v>
      </c>
      <c r="C76" s="105"/>
      <c r="D76" s="147">
        <v>1615.2</v>
      </c>
      <c r="E76" s="143">
        <f t="shared" si="2"/>
        <v>124.7653697309573</v>
      </c>
      <c r="F76" s="144">
        <v>0</v>
      </c>
    </row>
    <row r="77" spans="1:6" x14ac:dyDescent="0.25">
      <c r="A77" s="134" t="s">
        <v>96</v>
      </c>
      <c r="B77" s="103">
        <v>2775.32</v>
      </c>
      <c r="C77" s="105"/>
      <c r="D77" s="147">
        <v>3944.25</v>
      </c>
      <c r="E77" s="143">
        <f t="shared" si="2"/>
        <v>142.118746667051</v>
      </c>
      <c r="F77" s="144">
        <v>0</v>
      </c>
    </row>
    <row r="78" spans="1:6" x14ac:dyDescent="0.25">
      <c r="A78" s="133" t="s">
        <v>176</v>
      </c>
      <c r="B78" s="131">
        <v>0</v>
      </c>
      <c r="C78" s="145">
        <v>100</v>
      </c>
      <c r="D78" s="151">
        <v>45</v>
      </c>
      <c r="E78" s="216">
        <v>0</v>
      </c>
      <c r="F78" s="215">
        <f t="shared" si="3"/>
        <v>45</v>
      </c>
    </row>
    <row r="79" spans="1:6" s="127" customFormat="1" x14ac:dyDescent="0.25">
      <c r="A79" s="134" t="s">
        <v>202</v>
      </c>
      <c r="B79" s="103"/>
      <c r="C79" s="105"/>
      <c r="D79" s="147"/>
      <c r="E79" s="220">
        <v>45</v>
      </c>
      <c r="F79" s="215"/>
    </row>
    <row r="80" spans="1:6" x14ac:dyDescent="0.25">
      <c r="A80" s="133" t="s">
        <v>97</v>
      </c>
      <c r="B80" s="131">
        <v>9599.61</v>
      </c>
      <c r="C80" s="145">
        <v>25500</v>
      </c>
      <c r="D80" s="145">
        <f>D81+D82+D83+D84+D85</f>
        <v>8500.1200000000008</v>
      </c>
      <c r="E80" s="216">
        <f t="shared" si="2"/>
        <v>88.546513868792587</v>
      </c>
      <c r="F80" s="215">
        <f t="shared" si="3"/>
        <v>33.333803921568631</v>
      </c>
    </row>
    <row r="81" spans="1:6" x14ac:dyDescent="0.25">
      <c r="A81" s="134" t="s">
        <v>98</v>
      </c>
      <c r="B81" s="132">
        <v>487.78</v>
      </c>
      <c r="C81" s="145"/>
      <c r="D81" s="147">
        <v>313.63</v>
      </c>
      <c r="E81" s="143">
        <f t="shared" si="2"/>
        <v>64.297429168887618</v>
      </c>
      <c r="F81" s="144">
        <v>0</v>
      </c>
    </row>
    <row r="82" spans="1:6" x14ac:dyDescent="0.25">
      <c r="A82" s="134" t="s">
        <v>121</v>
      </c>
      <c r="B82" s="103">
        <v>3859.05</v>
      </c>
      <c r="C82" s="105"/>
      <c r="D82" s="147">
        <v>4478.63</v>
      </c>
      <c r="E82" s="143">
        <f t="shared" si="2"/>
        <v>116.05524675762169</v>
      </c>
      <c r="F82" s="144">
        <v>0</v>
      </c>
    </row>
    <row r="83" spans="1:6" x14ac:dyDescent="0.25">
      <c r="A83" s="134" t="s">
        <v>99</v>
      </c>
      <c r="B83" s="132">
        <v>500</v>
      </c>
      <c r="C83" s="105"/>
      <c r="D83" s="147">
        <v>528</v>
      </c>
      <c r="E83" s="143">
        <f t="shared" si="2"/>
        <v>105.60000000000001</v>
      </c>
      <c r="F83" s="144">
        <v>0</v>
      </c>
    </row>
    <row r="84" spans="1:6" ht="29.45" customHeight="1" x14ac:dyDescent="0.25">
      <c r="A84" s="134" t="s">
        <v>100</v>
      </c>
      <c r="B84" s="103">
        <v>3267.51</v>
      </c>
      <c r="C84" s="105"/>
      <c r="D84" s="105">
        <v>1960</v>
      </c>
      <c r="E84" s="143">
        <f t="shared" si="2"/>
        <v>59.984514201945814</v>
      </c>
      <c r="F84" s="144">
        <v>0</v>
      </c>
    </row>
    <row r="85" spans="1:6" x14ac:dyDescent="0.25">
      <c r="A85" s="134" t="s">
        <v>101</v>
      </c>
      <c r="B85" s="103">
        <v>1485.27</v>
      </c>
      <c r="C85" s="105"/>
      <c r="D85" s="105">
        <v>1219.8599999999999</v>
      </c>
      <c r="E85" s="143">
        <f t="shared" si="2"/>
        <v>82.130521723323028</v>
      </c>
      <c r="F85" s="144">
        <v>0</v>
      </c>
    </row>
    <row r="86" spans="1:6" x14ac:dyDescent="0.25">
      <c r="A86" s="133" t="s">
        <v>27</v>
      </c>
      <c r="B86" s="131">
        <v>2177</v>
      </c>
      <c r="C86" s="145">
        <v>4500</v>
      </c>
      <c r="D86" s="145">
        <v>941.3</v>
      </c>
      <c r="E86" s="216">
        <f t="shared" si="2"/>
        <v>43.238401469912723</v>
      </c>
      <c r="F86" s="215">
        <f t="shared" si="3"/>
        <v>20.917777777777776</v>
      </c>
    </row>
    <row r="87" spans="1:6" x14ac:dyDescent="0.25">
      <c r="A87" s="133" t="s">
        <v>102</v>
      </c>
      <c r="B87" s="131">
        <v>2177</v>
      </c>
      <c r="C87" s="145">
        <v>4500</v>
      </c>
      <c r="D87" s="145">
        <v>941.13</v>
      </c>
      <c r="E87" s="216">
        <f t="shared" si="2"/>
        <v>43.230592558566833</v>
      </c>
      <c r="F87" s="215">
        <f t="shared" si="3"/>
        <v>20.913999999999998</v>
      </c>
    </row>
    <row r="88" spans="1:6" x14ac:dyDescent="0.25">
      <c r="A88" s="134" t="s">
        <v>103</v>
      </c>
      <c r="B88" s="103">
        <v>1103.6099999999999</v>
      </c>
      <c r="C88" s="105"/>
      <c r="D88" s="105">
        <v>939.85</v>
      </c>
      <c r="E88" s="143">
        <f t="shared" si="2"/>
        <v>85.161424778680882</v>
      </c>
      <c r="F88" s="144">
        <v>0</v>
      </c>
    </row>
    <row r="89" spans="1:6" x14ac:dyDescent="0.25">
      <c r="A89" s="134" t="s">
        <v>104</v>
      </c>
      <c r="B89" s="103">
        <v>1073.3900000000001</v>
      </c>
      <c r="C89" s="105"/>
      <c r="D89" s="105">
        <v>1.45</v>
      </c>
      <c r="E89" s="143">
        <f t="shared" si="2"/>
        <v>0.13508603583040646</v>
      </c>
      <c r="F89" s="144">
        <v>0</v>
      </c>
    </row>
    <row r="90" spans="1:6" ht="26.25" x14ac:dyDescent="0.25">
      <c r="A90" s="133" t="s">
        <v>30</v>
      </c>
      <c r="B90" s="133"/>
      <c r="C90" s="145">
        <v>4000</v>
      </c>
      <c r="D90" s="145"/>
      <c r="E90" s="216">
        <v>0</v>
      </c>
      <c r="F90" s="215">
        <f t="shared" si="3"/>
        <v>0</v>
      </c>
    </row>
    <row r="91" spans="1:6" ht="26.25" x14ac:dyDescent="0.25">
      <c r="A91" s="133" t="s">
        <v>148</v>
      </c>
      <c r="B91" s="133"/>
      <c r="C91" s="145">
        <v>4000</v>
      </c>
      <c r="D91" s="151"/>
      <c r="E91" s="216">
        <v>0</v>
      </c>
      <c r="F91" s="215">
        <f t="shared" si="3"/>
        <v>0</v>
      </c>
    </row>
    <row r="92" spans="1:6" x14ac:dyDescent="0.25">
      <c r="A92" s="99" t="s">
        <v>31</v>
      </c>
      <c r="B92" s="221">
        <v>945.52</v>
      </c>
      <c r="C92" s="197">
        <v>765</v>
      </c>
      <c r="D92" s="197">
        <v>765</v>
      </c>
      <c r="E92" s="222">
        <f t="shared" si="2"/>
        <v>80.907860225061341</v>
      </c>
      <c r="F92" s="215">
        <f t="shared" si="3"/>
        <v>100</v>
      </c>
    </row>
    <row r="93" spans="1:6" x14ac:dyDescent="0.25">
      <c r="A93" s="133" t="s">
        <v>134</v>
      </c>
      <c r="B93" s="86">
        <v>945.52</v>
      </c>
      <c r="C93" s="145">
        <v>765</v>
      </c>
      <c r="D93" s="145">
        <v>765</v>
      </c>
      <c r="E93" s="216">
        <f t="shared" si="2"/>
        <v>80.907860225061341</v>
      </c>
      <c r="F93" s="215">
        <f t="shared" si="3"/>
        <v>100</v>
      </c>
    </row>
    <row r="94" spans="1:6" x14ac:dyDescent="0.25">
      <c r="A94" s="134" t="s">
        <v>135</v>
      </c>
      <c r="B94" s="132">
        <v>945.52</v>
      </c>
      <c r="C94" s="105"/>
      <c r="D94" s="148">
        <v>765</v>
      </c>
      <c r="E94" s="143">
        <f t="shared" si="2"/>
        <v>80.907860225061341</v>
      </c>
      <c r="F94" s="144">
        <v>0</v>
      </c>
    </row>
    <row r="95" spans="1:6" x14ac:dyDescent="0.25">
      <c r="A95" s="133" t="s">
        <v>5</v>
      </c>
      <c r="B95" s="131">
        <v>132316.6</v>
      </c>
      <c r="C95" s="145">
        <v>2250811.62</v>
      </c>
      <c r="D95" s="145">
        <f>D105+D98</f>
        <v>228763.19999999998</v>
      </c>
      <c r="E95" s="216">
        <f t="shared" si="2"/>
        <v>172.89077863246183</v>
      </c>
      <c r="F95" s="215">
        <f t="shared" si="3"/>
        <v>10.163587124185895</v>
      </c>
    </row>
    <row r="96" spans="1:6" ht="17.25" customHeight="1" x14ac:dyDescent="0.25">
      <c r="A96" s="133" t="s">
        <v>172</v>
      </c>
      <c r="B96" s="133"/>
      <c r="C96" s="145"/>
      <c r="D96" s="146"/>
      <c r="E96" s="216">
        <v>0</v>
      </c>
      <c r="F96" s="215">
        <v>0</v>
      </c>
    </row>
    <row r="97" spans="1:6" x14ac:dyDescent="0.25">
      <c r="A97" s="133" t="s">
        <v>173</v>
      </c>
      <c r="B97" s="133"/>
      <c r="C97" s="145"/>
      <c r="D97" s="145"/>
      <c r="E97" s="216">
        <v>0</v>
      </c>
      <c r="F97" s="215">
        <v>0</v>
      </c>
    </row>
    <row r="98" spans="1:6" x14ac:dyDescent="0.25">
      <c r="A98" s="133" t="s">
        <v>32</v>
      </c>
      <c r="B98" s="131">
        <v>5956.54</v>
      </c>
      <c r="C98" s="145">
        <v>42600</v>
      </c>
      <c r="D98" s="151">
        <v>2381.4</v>
      </c>
      <c r="E98" s="216">
        <f t="shared" si="2"/>
        <v>39.979585464044561</v>
      </c>
      <c r="F98" s="215">
        <f t="shared" si="3"/>
        <v>5.5901408450704233</v>
      </c>
    </row>
    <row r="99" spans="1:6" x14ac:dyDescent="0.25">
      <c r="A99" s="133" t="s">
        <v>122</v>
      </c>
      <c r="B99" s="86">
        <v>729.31</v>
      </c>
      <c r="C99" s="145"/>
      <c r="D99" s="151"/>
      <c r="E99" s="216">
        <f t="shared" si="2"/>
        <v>0</v>
      </c>
      <c r="F99" s="215">
        <v>0</v>
      </c>
    </row>
    <row r="100" spans="1:6" x14ac:dyDescent="0.25">
      <c r="A100" s="134" t="s">
        <v>123</v>
      </c>
      <c r="B100" s="132">
        <v>729.31</v>
      </c>
      <c r="C100" s="105"/>
      <c r="D100" s="105"/>
      <c r="E100" s="143">
        <f t="shared" si="2"/>
        <v>0</v>
      </c>
      <c r="F100" s="144">
        <v>0</v>
      </c>
    </row>
    <row r="101" spans="1:6" x14ac:dyDescent="0.25">
      <c r="A101" s="134" t="s">
        <v>124</v>
      </c>
      <c r="B101" s="103">
        <v>5227.2299999999996</v>
      </c>
      <c r="C101" s="105">
        <v>39100</v>
      </c>
      <c r="D101" s="105">
        <v>2381.4</v>
      </c>
      <c r="E101" s="216">
        <f t="shared" si="2"/>
        <v>45.557589775081645</v>
      </c>
      <c r="F101" s="215">
        <f>D101/C101*100</f>
        <v>6.090537084398977</v>
      </c>
    </row>
    <row r="102" spans="1:6" x14ac:dyDescent="0.25">
      <c r="A102" s="134" t="s">
        <v>125</v>
      </c>
      <c r="B102" s="103">
        <v>3468.65</v>
      </c>
      <c r="C102" s="105"/>
      <c r="D102" s="105">
        <v>2381.4</v>
      </c>
      <c r="E102" s="216">
        <f t="shared" si="2"/>
        <v>68.65495221483863</v>
      </c>
      <c r="F102" s="219">
        <v>0</v>
      </c>
    </row>
    <row r="103" spans="1:6" x14ac:dyDescent="0.25">
      <c r="A103" s="134" t="s">
        <v>126</v>
      </c>
      <c r="B103" s="103">
        <v>1758.58</v>
      </c>
      <c r="C103" s="105"/>
      <c r="D103" s="150"/>
      <c r="E103" s="143">
        <f t="shared" si="2"/>
        <v>0</v>
      </c>
      <c r="F103" s="144">
        <v>0</v>
      </c>
    </row>
    <row r="104" spans="1:6" ht="26.25" x14ac:dyDescent="0.25">
      <c r="A104" s="133" t="s">
        <v>127</v>
      </c>
      <c r="B104" s="133"/>
      <c r="C104" s="145">
        <v>3500</v>
      </c>
      <c r="D104" s="151"/>
      <c r="E104" s="216">
        <v>0</v>
      </c>
      <c r="F104" s="215">
        <f t="shared" si="3"/>
        <v>0</v>
      </c>
    </row>
    <row r="105" spans="1:6" ht="22.15" customHeight="1" x14ac:dyDescent="0.25">
      <c r="A105" s="133" t="s">
        <v>28</v>
      </c>
      <c r="B105" s="131">
        <v>126360.06</v>
      </c>
      <c r="C105" s="145">
        <v>2208211.62</v>
      </c>
      <c r="D105" s="145">
        <f>D106</f>
        <v>226381.8</v>
      </c>
      <c r="E105" s="216">
        <f t="shared" si="2"/>
        <v>179.15613525349704</v>
      </c>
      <c r="F105" s="215">
        <f t="shared" si="3"/>
        <v>10.251816354448854</v>
      </c>
    </row>
    <row r="106" spans="1:6" x14ac:dyDescent="0.25">
      <c r="A106" s="133" t="s">
        <v>111</v>
      </c>
      <c r="B106" s="131">
        <v>126360.06</v>
      </c>
      <c r="C106" s="145">
        <v>2208211.62</v>
      </c>
      <c r="D106" s="145">
        <v>226381.8</v>
      </c>
      <c r="E106" s="216">
        <f t="shared" si="2"/>
        <v>179.15613525349704</v>
      </c>
      <c r="F106" s="215">
        <f t="shared" si="3"/>
        <v>10.251816354448854</v>
      </c>
    </row>
    <row r="107" spans="1:6" ht="15.75" thickBot="1" x14ac:dyDescent="0.3">
      <c r="A107" s="152" t="s">
        <v>112</v>
      </c>
      <c r="B107" s="153">
        <v>126360.06</v>
      </c>
      <c r="C107" s="154"/>
      <c r="D107" s="154">
        <v>226381.8</v>
      </c>
      <c r="E107" s="143">
        <f t="shared" si="2"/>
        <v>179.15613525349704</v>
      </c>
      <c r="F107" s="144">
        <v>0</v>
      </c>
    </row>
    <row r="108" spans="1:6" x14ac:dyDescent="0.25">
      <c r="A108" s="138" t="s">
        <v>6</v>
      </c>
      <c r="B108" s="139">
        <v>916562.88</v>
      </c>
      <c r="C108" s="140">
        <v>4189065.63</v>
      </c>
      <c r="D108" s="140">
        <f>D46+D95</f>
        <v>1121111.79</v>
      </c>
      <c r="E108" s="217">
        <f t="shared" si="2"/>
        <v>122.31695331148475</v>
      </c>
      <c r="F108" s="218">
        <f t="shared" si="3"/>
        <v>26.762812737312018</v>
      </c>
    </row>
    <row r="109" spans="1:6" x14ac:dyDescent="0.25">
      <c r="A109" s="190" t="s">
        <v>151</v>
      </c>
      <c r="B109" s="191"/>
      <c r="C109" s="192"/>
      <c r="D109" s="192"/>
      <c r="E109" s="217"/>
      <c r="F109" s="218"/>
    </row>
    <row r="110" spans="1:6" x14ac:dyDescent="0.25">
      <c r="A110" s="102" t="s">
        <v>4</v>
      </c>
      <c r="B110" s="74">
        <v>784246.28</v>
      </c>
      <c r="C110" s="74">
        <v>1938254.01</v>
      </c>
      <c r="D110" s="74">
        <f>D46</f>
        <v>892348.59000000008</v>
      </c>
      <c r="E110" s="216">
        <f t="shared" si="2"/>
        <v>113.78422987227941</v>
      </c>
      <c r="F110" s="215">
        <f t="shared" si="3"/>
        <v>46.038784668888681</v>
      </c>
    </row>
    <row r="111" spans="1:6" x14ac:dyDescent="0.25">
      <c r="A111" s="102" t="s">
        <v>174</v>
      </c>
      <c r="B111" s="74">
        <v>132316.6</v>
      </c>
      <c r="C111" s="74">
        <v>2250811.62</v>
      </c>
      <c r="D111" s="74">
        <f>D95</f>
        <v>228763.19999999998</v>
      </c>
      <c r="E111" s="216">
        <f t="shared" si="2"/>
        <v>172.89077863246183</v>
      </c>
      <c r="F111" s="215">
        <f t="shared" si="3"/>
        <v>10.163587124185895</v>
      </c>
    </row>
    <row r="112" spans="1:6" ht="15.75" thickBot="1" x14ac:dyDescent="0.3">
      <c r="A112" s="155" t="s">
        <v>147</v>
      </c>
      <c r="B112" s="156">
        <f>B110+B111</f>
        <v>916562.88</v>
      </c>
      <c r="C112" s="156">
        <f>C110+C111</f>
        <v>4189065.63</v>
      </c>
      <c r="D112" s="156">
        <f>D108</f>
        <v>1121111.79</v>
      </c>
      <c r="E112" s="217">
        <f t="shared" si="2"/>
        <v>122.31695331148475</v>
      </c>
      <c r="F112" s="218">
        <f t="shared" si="3"/>
        <v>26.762812737312018</v>
      </c>
    </row>
    <row r="113" spans="1:6" ht="15.75" thickBot="1" x14ac:dyDescent="0.3"/>
    <row r="114" spans="1:6" ht="15.75" thickBot="1" x14ac:dyDescent="0.3">
      <c r="A114" s="138" t="s">
        <v>3</v>
      </c>
      <c r="B114" s="231">
        <v>902213.83</v>
      </c>
      <c r="C114" s="232">
        <v>4091794.05</v>
      </c>
      <c r="D114" s="232">
        <v>1130830.21</v>
      </c>
      <c r="E114" s="233">
        <f t="shared" ref="E114:E118" si="4">D114/B114*100</f>
        <v>125.33948964182915</v>
      </c>
      <c r="F114" s="234">
        <f t="shared" ref="F114:F117" si="5">D114/C114*100</f>
        <v>27.636537816462191</v>
      </c>
    </row>
    <row r="115" spans="1:6" ht="15.75" thickBot="1" x14ac:dyDescent="0.3">
      <c r="A115" s="227" t="s">
        <v>6</v>
      </c>
      <c r="B115" s="228">
        <v>916562.88</v>
      </c>
      <c r="C115" s="229">
        <v>4189065.63</v>
      </c>
      <c r="D115" s="229">
        <v>1121111.79</v>
      </c>
      <c r="E115" s="230">
        <f t="shared" si="4"/>
        <v>122.31695331148475</v>
      </c>
      <c r="F115" s="235">
        <f t="shared" si="5"/>
        <v>26.762812737312018</v>
      </c>
    </row>
    <row r="116" spans="1:6" ht="15.75" thickBot="1" x14ac:dyDescent="0.3">
      <c r="A116" s="248" t="s">
        <v>204</v>
      </c>
      <c r="B116" s="244">
        <f>B114-B115</f>
        <v>-14349.050000000047</v>
      </c>
      <c r="C116" s="245">
        <f>C114-C115</f>
        <v>-97271.580000000075</v>
      </c>
      <c r="D116" s="245">
        <f>D114-D115</f>
        <v>9718.4199999999255</v>
      </c>
      <c r="E116" s="246">
        <f t="shared" si="4"/>
        <v>-67.728664963881897</v>
      </c>
      <c r="F116" s="247">
        <f t="shared" si="5"/>
        <v>-9.9910169033955434</v>
      </c>
    </row>
    <row r="117" spans="1:6" x14ac:dyDescent="0.25">
      <c r="A117" s="240" t="s">
        <v>205</v>
      </c>
      <c r="B117" s="241"/>
      <c r="C117" s="249">
        <v>97271.58</v>
      </c>
      <c r="D117" s="241"/>
      <c r="E117" s="242">
        <v>0</v>
      </c>
      <c r="F117" s="243">
        <f t="shared" si="5"/>
        <v>0</v>
      </c>
    </row>
    <row r="118" spans="1:6" ht="15.75" thickBot="1" x14ac:dyDescent="0.3">
      <c r="A118" s="237" t="s">
        <v>183</v>
      </c>
      <c r="B118" s="250">
        <v>-14349.05</v>
      </c>
      <c r="C118" s="238"/>
      <c r="D118" s="238">
        <v>9718.42</v>
      </c>
      <c r="E118" s="236">
        <f t="shared" si="4"/>
        <v>-67.728664963882636</v>
      </c>
      <c r="F118" s="239">
        <v>0</v>
      </c>
    </row>
    <row r="119" spans="1:6" x14ac:dyDescent="0.25">
      <c r="E119" s="251"/>
    </row>
    <row r="120" spans="1:6" x14ac:dyDescent="0.25">
      <c r="E120" s="252"/>
    </row>
  </sheetData>
  <mergeCells count="2">
    <mergeCell ref="B4:E4"/>
    <mergeCell ref="B42:E42"/>
  </mergeCells>
  <pageMargins left="0.25" right="0.25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1996-CC39-479F-BA4D-DA11F8A6A7FE}">
  <sheetPr>
    <pageSetUpPr fitToPage="1"/>
  </sheetPr>
  <dimension ref="B2:H49"/>
  <sheetViews>
    <sheetView topLeftCell="B1" workbookViewId="0">
      <selection activeCell="B5" sqref="B5:B49"/>
    </sheetView>
  </sheetViews>
  <sheetFormatPr defaultRowHeight="15" x14ac:dyDescent="0.25"/>
  <cols>
    <col min="2" max="2" width="21.28515625" customWidth="1"/>
    <col min="3" max="3" width="30.42578125" customWidth="1"/>
    <col min="4" max="4" width="27.5703125" customWidth="1"/>
    <col min="5" max="5" width="23.42578125" customWidth="1"/>
    <col min="6" max="6" width="27.42578125" customWidth="1"/>
    <col min="7" max="7" width="21.5703125" customWidth="1"/>
    <col min="8" max="8" width="19" customWidth="1"/>
  </cols>
  <sheetData>
    <row r="2" spans="2:8" x14ac:dyDescent="0.25">
      <c r="B2" s="26"/>
      <c r="C2" s="26"/>
      <c r="D2" s="26"/>
      <c r="E2" s="27"/>
      <c r="F2" s="28"/>
      <c r="G2" s="26"/>
      <c r="H2" s="26"/>
    </row>
    <row r="3" spans="2:8" x14ac:dyDescent="0.25">
      <c r="B3" s="26"/>
      <c r="C3" s="26"/>
      <c r="D3" s="136" t="s">
        <v>35</v>
      </c>
      <c r="E3" s="136"/>
      <c r="F3" s="28"/>
      <c r="G3" s="26"/>
      <c r="H3" s="26"/>
    </row>
    <row r="4" spans="2:8" ht="15.75" thickBot="1" x14ac:dyDescent="0.3">
      <c r="B4" s="26"/>
      <c r="C4" s="26"/>
      <c r="D4" s="26"/>
      <c r="E4" s="26"/>
      <c r="F4" s="26"/>
      <c r="G4" s="26"/>
      <c r="H4" s="26"/>
    </row>
    <row r="5" spans="2:8" ht="64.900000000000006" customHeight="1" thickBot="1" x14ac:dyDescent="0.3">
      <c r="B5" s="288" t="s">
        <v>36</v>
      </c>
      <c r="C5" s="29" t="s">
        <v>37</v>
      </c>
      <c r="D5" s="30" t="s">
        <v>189</v>
      </c>
      <c r="E5" s="31" t="s">
        <v>38</v>
      </c>
      <c r="F5" s="32" t="s">
        <v>190</v>
      </c>
      <c r="G5" s="33" t="s">
        <v>39</v>
      </c>
      <c r="H5" s="30" t="s">
        <v>40</v>
      </c>
    </row>
    <row r="6" spans="2:8" ht="15.75" thickBot="1" x14ac:dyDescent="0.3">
      <c r="B6" s="289"/>
      <c r="C6" s="34" t="s">
        <v>12</v>
      </c>
      <c r="D6" s="35">
        <v>2</v>
      </c>
      <c r="E6" s="36" t="s">
        <v>9</v>
      </c>
      <c r="F6" s="37" t="s">
        <v>8</v>
      </c>
      <c r="G6" s="38" t="s">
        <v>7</v>
      </c>
      <c r="H6" s="39" t="s">
        <v>17</v>
      </c>
    </row>
    <row r="7" spans="2:8" ht="18" customHeight="1" x14ac:dyDescent="0.25">
      <c r="B7" s="40">
        <v>1</v>
      </c>
      <c r="C7" s="41" t="s">
        <v>41</v>
      </c>
      <c r="D7" s="159"/>
      <c r="E7" s="43"/>
      <c r="F7" s="43"/>
      <c r="G7" s="44"/>
      <c r="H7" s="45"/>
    </row>
    <row r="8" spans="2:8" ht="18" customHeight="1" x14ac:dyDescent="0.25">
      <c r="B8" s="46"/>
      <c r="C8" s="47" t="s">
        <v>42</v>
      </c>
      <c r="D8" s="160">
        <v>11232.36</v>
      </c>
      <c r="E8" s="43">
        <v>899100</v>
      </c>
      <c r="F8" s="43">
        <v>233069.81</v>
      </c>
      <c r="G8" s="44">
        <f>F8/D8*100</f>
        <v>2074.9852212713977</v>
      </c>
      <c r="H8" s="45">
        <f>F8/E8*100</f>
        <v>25.922568123679234</v>
      </c>
    </row>
    <row r="9" spans="2:8" ht="18" customHeight="1" x14ac:dyDescent="0.25">
      <c r="B9" s="46"/>
      <c r="C9" s="47" t="s">
        <v>43</v>
      </c>
      <c r="D9" s="161">
        <v>10913.03</v>
      </c>
      <c r="E9" s="43">
        <v>899100</v>
      </c>
      <c r="F9" s="48">
        <v>235021.26</v>
      </c>
      <c r="G9" s="44">
        <f>F9/D9*100</f>
        <v>2153.5839267371207</v>
      </c>
      <c r="H9" s="45">
        <f t="shared" ref="H9:H49" si="0">F9/E9*100</f>
        <v>26.139612946279616</v>
      </c>
    </row>
    <row r="10" spans="2:8" ht="19.899999999999999" customHeight="1" x14ac:dyDescent="0.25">
      <c r="B10" s="46"/>
      <c r="C10" s="47" t="s">
        <v>16</v>
      </c>
      <c r="D10" s="49">
        <f>SUM(D8-D9)</f>
        <v>319.32999999999993</v>
      </c>
      <c r="E10" s="42">
        <f t="shared" ref="E10" si="1">SUM(E8-E9)</f>
        <v>0</v>
      </c>
      <c r="F10" s="49">
        <f>SUM(F8-F9)</f>
        <v>-1951.4500000000116</v>
      </c>
      <c r="G10" s="77">
        <f>F10/D10*100</f>
        <v>-611.10763160367401</v>
      </c>
      <c r="H10" s="78">
        <v>0</v>
      </c>
    </row>
    <row r="11" spans="2:8" ht="18" customHeight="1" x14ac:dyDescent="0.25">
      <c r="B11" s="40">
        <v>3</v>
      </c>
      <c r="C11" s="41" t="s">
        <v>44</v>
      </c>
      <c r="D11" s="161"/>
      <c r="E11" s="43"/>
      <c r="F11" s="48"/>
      <c r="G11" s="44"/>
      <c r="H11" s="45"/>
    </row>
    <row r="12" spans="2:8" ht="18" customHeight="1" x14ac:dyDescent="0.25">
      <c r="B12" s="46"/>
      <c r="C12" s="47" t="s">
        <v>42</v>
      </c>
      <c r="D12" s="161">
        <v>60826.38</v>
      </c>
      <c r="E12" s="43">
        <v>110020</v>
      </c>
      <c r="F12" s="48">
        <v>57347.42</v>
      </c>
      <c r="G12" s="44">
        <f>F12/D12*100</f>
        <v>94.280507898053443</v>
      </c>
      <c r="H12" s="45">
        <f t="shared" si="0"/>
        <v>52.124540992546805</v>
      </c>
    </row>
    <row r="13" spans="2:8" ht="18" customHeight="1" x14ac:dyDescent="0.25">
      <c r="B13" s="46"/>
      <c r="C13" s="47" t="s">
        <v>43</v>
      </c>
      <c r="D13" s="161">
        <v>55759.97</v>
      </c>
      <c r="E13" s="43">
        <v>110020</v>
      </c>
      <c r="F13" s="48">
        <v>46492.2</v>
      </c>
      <c r="G13" s="44">
        <f>F13/D13*100</f>
        <v>83.379169680328019</v>
      </c>
      <c r="H13" s="45">
        <f t="shared" si="0"/>
        <v>42.257953099436463</v>
      </c>
    </row>
    <row r="14" spans="2:8" ht="18" customHeight="1" x14ac:dyDescent="0.25">
      <c r="B14" s="46"/>
      <c r="C14" s="47" t="s">
        <v>16</v>
      </c>
      <c r="D14" s="49">
        <f t="shared" ref="D14" si="2">SUM(D12-D13)</f>
        <v>5066.4099999999962</v>
      </c>
      <c r="E14" s="42">
        <f t="shared" ref="E14:F14" si="3">SUM(E12-E13)</f>
        <v>0</v>
      </c>
      <c r="F14" s="49">
        <f t="shared" si="3"/>
        <v>10855.220000000001</v>
      </c>
      <c r="G14" s="77">
        <f>F14/D14*100</f>
        <v>214.25861704836379</v>
      </c>
      <c r="H14" s="78">
        <v>0</v>
      </c>
    </row>
    <row r="15" spans="2:8" ht="27.6" customHeight="1" x14ac:dyDescent="0.25">
      <c r="B15" s="40">
        <v>4</v>
      </c>
      <c r="C15" s="41" t="s">
        <v>45</v>
      </c>
      <c r="D15" s="161"/>
      <c r="E15" s="43"/>
      <c r="F15" s="48"/>
      <c r="G15" s="44"/>
      <c r="H15" s="45"/>
    </row>
    <row r="16" spans="2:8" ht="18" customHeight="1" x14ac:dyDescent="0.25">
      <c r="B16" s="46"/>
      <c r="C16" s="47" t="s">
        <v>42</v>
      </c>
      <c r="D16" s="161">
        <v>0</v>
      </c>
      <c r="E16" s="43">
        <v>4000</v>
      </c>
      <c r="F16" s="48">
        <v>420</v>
      </c>
      <c r="G16" s="44" t="e">
        <f>F16/D16*100</f>
        <v>#DIV/0!</v>
      </c>
      <c r="H16" s="45">
        <f t="shared" si="0"/>
        <v>10.5</v>
      </c>
    </row>
    <row r="17" spans="2:8" ht="18" customHeight="1" x14ac:dyDescent="0.25">
      <c r="B17" s="46"/>
      <c r="C17" s="47" t="s">
        <v>43</v>
      </c>
      <c r="D17" s="161">
        <v>0</v>
      </c>
      <c r="E17" s="43">
        <v>4000</v>
      </c>
      <c r="F17" s="48">
        <v>420</v>
      </c>
      <c r="G17" s="44" t="e">
        <f>F17/D17*100</f>
        <v>#DIV/0!</v>
      </c>
      <c r="H17" s="45">
        <f t="shared" si="0"/>
        <v>10.5</v>
      </c>
    </row>
    <row r="18" spans="2:8" ht="18" customHeight="1" x14ac:dyDescent="0.25">
      <c r="B18" s="46"/>
      <c r="C18" s="41" t="s">
        <v>16</v>
      </c>
      <c r="D18" s="49">
        <f t="shared" ref="D18:F18" si="4">SUM(D16-D17)</f>
        <v>0</v>
      </c>
      <c r="E18" s="42">
        <f>SUM(E16-E17)</f>
        <v>0</v>
      </c>
      <c r="F18" s="49">
        <f t="shared" si="4"/>
        <v>0</v>
      </c>
      <c r="G18" s="77" t="e">
        <f>F18/D18*100</f>
        <v>#DIV/0!</v>
      </c>
      <c r="H18" s="78">
        <v>0</v>
      </c>
    </row>
    <row r="19" spans="2:8" x14ac:dyDescent="0.25">
      <c r="B19" s="50">
        <v>5</v>
      </c>
      <c r="C19" s="41" t="s">
        <v>46</v>
      </c>
      <c r="D19" s="52"/>
      <c r="E19" s="51"/>
      <c r="F19" s="52"/>
      <c r="G19" s="44"/>
      <c r="H19" s="45"/>
    </row>
    <row r="20" spans="2:8" ht="18" customHeight="1" x14ac:dyDescent="0.25">
      <c r="B20" s="46"/>
      <c r="C20" s="47" t="s">
        <v>42</v>
      </c>
      <c r="D20" s="58">
        <v>91864.35</v>
      </c>
      <c r="E20" s="51">
        <v>175000</v>
      </c>
      <c r="F20" s="58">
        <v>97808.66</v>
      </c>
      <c r="G20" s="44">
        <f>F20/D20*100</f>
        <v>106.47074735738073</v>
      </c>
      <c r="H20" s="45">
        <f t="shared" si="0"/>
        <v>55.890662857142857</v>
      </c>
    </row>
    <row r="21" spans="2:8" ht="18" customHeight="1" x14ac:dyDescent="0.25">
      <c r="B21" s="46"/>
      <c r="C21" s="47" t="s">
        <v>43</v>
      </c>
      <c r="D21" s="58">
        <v>78967.16</v>
      </c>
      <c r="E21" s="51">
        <v>175000</v>
      </c>
      <c r="F21" s="58">
        <v>88944.18</v>
      </c>
      <c r="G21" s="44">
        <f>F21/D21*100</f>
        <v>112.63439130899475</v>
      </c>
      <c r="H21" s="45">
        <f t="shared" si="0"/>
        <v>50.825245714285707</v>
      </c>
    </row>
    <row r="22" spans="2:8" ht="18" customHeight="1" x14ac:dyDescent="0.25">
      <c r="B22" s="46"/>
      <c r="C22" s="41" t="s">
        <v>16</v>
      </c>
      <c r="D22" s="52">
        <f>D20-D21</f>
        <v>12897.190000000002</v>
      </c>
      <c r="E22" s="59">
        <v>0</v>
      </c>
      <c r="F22" s="52">
        <f>F20-F21</f>
        <v>8864.4800000000105</v>
      </c>
      <c r="G22" s="77"/>
      <c r="H22" s="78"/>
    </row>
    <row r="23" spans="2:8" ht="17.45" customHeight="1" x14ac:dyDescent="0.25">
      <c r="B23" s="40">
        <v>5</v>
      </c>
      <c r="C23" s="41" t="s">
        <v>47</v>
      </c>
      <c r="D23" s="162"/>
      <c r="E23" s="53"/>
      <c r="F23" s="54"/>
      <c r="G23" s="44"/>
      <c r="H23" s="45"/>
    </row>
    <row r="24" spans="2:8" ht="17.45" customHeight="1" x14ac:dyDescent="0.25">
      <c r="B24" s="46"/>
      <c r="C24" s="47" t="s">
        <v>42</v>
      </c>
      <c r="D24" s="161">
        <v>14823.51</v>
      </c>
      <c r="E24" s="43">
        <v>91474.05</v>
      </c>
      <c r="F24" s="48">
        <v>1046.3800000000001</v>
      </c>
      <c r="G24" s="44">
        <f>F24/D24*100</f>
        <v>7.0589219422390519</v>
      </c>
      <c r="H24" s="45">
        <f t="shared" si="0"/>
        <v>1.1439091195809086</v>
      </c>
    </row>
    <row r="25" spans="2:8" ht="18" customHeight="1" x14ac:dyDescent="0.25">
      <c r="B25" s="46"/>
      <c r="C25" s="47" t="s">
        <v>43</v>
      </c>
      <c r="D25" s="161">
        <v>21510.46</v>
      </c>
      <c r="E25" s="43">
        <v>98470.96</v>
      </c>
      <c r="F25" s="48">
        <v>1737.33</v>
      </c>
      <c r="G25" s="44">
        <f>F25/D25*100</f>
        <v>8.0766752547365339</v>
      </c>
      <c r="H25" s="45">
        <f t="shared" si="0"/>
        <v>1.7643069591278482</v>
      </c>
    </row>
    <row r="26" spans="2:8" ht="18.600000000000001" customHeight="1" x14ac:dyDescent="0.25">
      <c r="B26" s="46"/>
      <c r="C26" s="41" t="s">
        <v>16</v>
      </c>
      <c r="D26" s="49">
        <f t="shared" ref="D26" si="5">SUM(D24-D25)</f>
        <v>-6686.9499999999989</v>
      </c>
      <c r="E26" s="42">
        <f t="shared" ref="E26:F26" si="6">SUM(E24-E25)</f>
        <v>-6996.9100000000035</v>
      </c>
      <c r="F26" s="49">
        <f t="shared" si="6"/>
        <v>-690.94999999999982</v>
      </c>
      <c r="G26" s="77">
        <f>F26/D26*100</f>
        <v>10.332812418217573</v>
      </c>
      <c r="H26" s="78">
        <f t="shared" si="0"/>
        <v>9.8750734252691466</v>
      </c>
    </row>
    <row r="27" spans="2:8" ht="18" customHeight="1" x14ac:dyDescent="0.25">
      <c r="B27" s="50">
        <v>5</v>
      </c>
      <c r="C27" s="41" t="s">
        <v>48</v>
      </c>
      <c r="D27" s="56"/>
      <c r="E27" s="55"/>
      <c r="F27" s="56"/>
      <c r="G27" s="44"/>
      <c r="H27" s="45"/>
    </row>
    <row r="28" spans="2:8" ht="18" customHeight="1" x14ac:dyDescent="0.25">
      <c r="B28" s="46"/>
      <c r="C28" s="47" t="s">
        <v>42</v>
      </c>
      <c r="D28" s="56">
        <v>565467.6</v>
      </c>
      <c r="E28" s="55">
        <v>1588500</v>
      </c>
      <c r="F28" s="56">
        <v>734424.73</v>
      </c>
      <c r="G28" s="44">
        <f>F28/D28*100</f>
        <v>129.87918848047173</v>
      </c>
      <c r="H28" s="45">
        <f t="shared" si="0"/>
        <v>46.233851432168713</v>
      </c>
    </row>
    <row r="29" spans="2:8" ht="18" customHeight="1" x14ac:dyDescent="0.25">
      <c r="B29" s="46"/>
      <c r="C29" s="47" t="s">
        <v>43</v>
      </c>
      <c r="D29" s="56">
        <v>565566.96</v>
      </c>
      <c r="E29" s="55">
        <v>1588500</v>
      </c>
      <c r="F29" s="56">
        <v>734424.73</v>
      </c>
      <c r="G29" s="44">
        <f>F29/D29*100</f>
        <v>129.85637102987769</v>
      </c>
      <c r="H29" s="45">
        <f t="shared" si="0"/>
        <v>46.233851432168713</v>
      </c>
    </row>
    <row r="30" spans="2:8" ht="18.600000000000001" customHeight="1" x14ac:dyDescent="0.25">
      <c r="B30" s="46"/>
      <c r="C30" s="41" t="s">
        <v>16</v>
      </c>
      <c r="D30" s="57">
        <f>D28-D29</f>
        <v>-99.35999999998603</v>
      </c>
      <c r="E30" s="60">
        <v>0</v>
      </c>
      <c r="F30" s="57">
        <f>F28-F29</f>
        <v>0</v>
      </c>
      <c r="G30" s="77">
        <f>F30/D30*100</f>
        <v>0</v>
      </c>
      <c r="H30" s="78">
        <v>0</v>
      </c>
    </row>
    <row r="31" spans="2:8" ht="18" customHeight="1" x14ac:dyDescent="0.25">
      <c r="B31" s="50">
        <v>5</v>
      </c>
      <c r="C31" s="41" t="s">
        <v>49</v>
      </c>
      <c r="D31" s="52"/>
      <c r="E31" s="51"/>
      <c r="F31" s="52"/>
      <c r="G31" s="44"/>
      <c r="H31" s="45"/>
    </row>
    <row r="32" spans="2:8" ht="18" customHeight="1" x14ac:dyDescent="0.25">
      <c r="B32" s="46"/>
      <c r="C32" s="47" t="s">
        <v>42</v>
      </c>
      <c r="D32" s="58">
        <v>155074.5</v>
      </c>
      <c r="E32" s="51">
        <v>1200000</v>
      </c>
      <c r="F32" s="58"/>
      <c r="G32" s="44">
        <f>F32/D32*100</f>
        <v>0</v>
      </c>
      <c r="H32" s="45">
        <f t="shared" si="0"/>
        <v>0</v>
      </c>
    </row>
    <row r="33" spans="2:8" ht="18" customHeight="1" x14ac:dyDescent="0.25">
      <c r="B33" s="46"/>
      <c r="C33" s="47" t="s">
        <v>43</v>
      </c>
      <c r="D33" s="58">
        <v>181127.98</v>
      </c>
      <c r="E33" s="51">
        <v>1290274.67</v>
      </c>
      <c r="F33" s="58">
        <v>6808.88</v>
      </c>
      <c r="G33" s="44">
        <f>F33/D33*100</f>
        <v>3.7591541627085991</v>
      </c>
      <c r="H33" s="45">
        <f t="shared" si="0"/>
        <v>0.52770779418617897</v>
      </c>
    </row>
    <row r="34" spans="2:8" ht="18.600000000000001" customHeight="1" x14ac:dyDescent="0.25">
      <c r="B34" s="46"/>
      <c r="C34" s="41" t="s">
        <v>16</v>
      </c>
      <c r="D34" s="52">
        <f>D32-D33</f>
        <v>-26053.48000000001</v>
      </c>
      <c r="E34" s="59">
        <f>E32-E33</f>
        <v>-90274.669999999925</v>
      </c>
      <c r="F34" s="52">
        <f>F32-F33</f>
        <v>-6808.88</v>
      </c>
      <c r="G34" s="77">
        <f>F34/D34*100</f>
        <v>26.134243870684443</v>
      </c>
      <c r="H34" s="78">
        <f t="shared" si="0"/>
        <v>7.5424036443445379</v>
      </c>
    </row>
    <row r="35" spans="2:8" ht="18.600000000000001" customHeight="1" x14ac:dyDescent="0.25">
      <c r="B35" s="50">
        <v>5</v>
      </c>
      <c r="C35" s="41" t="s">
        <v>50</v>
      </c>
      <c r="D35" s="57"/>
      <c r="E35" s="55"/>
      <c r="F35" s="57"/>
      <c r="G35" s="44"/>
      <c r="H35" s="45"/>
    </row>
    <row r="36" spans="2:8" ht="18.600000000000001" customHeight="1" x14ac:dyDescent="0.25">
      <c r="B36" s="46"/>
      <c r="C36" s="47" t="s">
        <v>42</v>
      </c>
      <c r="D36" s="56">
        <v>575.17999999999995</v>
      </c>
      <c r="E36" s="55">
        <v>14100</v>
      </c>
      <c r="F36" s="56">
        <v>5667.9</v>
      </c>
      <c r="G36" s="44">
        <f>F36/D36*100</f>
        <v>985.41326193539419</v>
      </c>
      <c r="H36" s="45">
        <f t="shared" si="0"/>
        <v>40.197872340425526</v>
      </c>
    </row>
    <row r="37" spans="2:8" ht="18" customHeight="1" x14ac:dyDescent="0.25">
      <c r="B37" s="46"/>
      <c r="C37" s="47" t="s">
        <v>43</v>
      </c>
      <c r="D37" s="56">
        <v>837.37</v>
      </c>
      <c r="E37" s="55">
        <v>14100</v>
      </c>
      <c r="F37" s="56">
        <v>5667.9</v>
      </c>
      <c r="G37" s="44">
        <f>F37/D37*100</f>
        <v>676.86924537540153</v>
      </c>
      <c r="H37" s="45">
        <f t="shared" si="0"/>
        <v>40.197872340425526</v>
      </c>
    </row>
    <row r="38" spans="2:8" ht="18" customHeight="1" x14ac:dyDescent="0.25">
      <c r="B38" s="46"/>
      <c r="C38" s="41" t="s">
        <v>16</v>
      </c>
      <c r="D38" s="57">
        <f>D36-D37</f>
        <v>-262.19000000000005</v>
      </c>
      <c r="E38" s="60">
        <v>0</v>
      </c>
      <c r="F38" s="57">
        <f>F36-F37</f>
        <v>0</v>
      </c>
      <c r="G38" s="77">
        <f>F38/D38*100</f>
        <v>0</v>
      </c>
      <c r="H38" s="78">
        <v>0</v>
      </c>
    </row>
    <row r="39" spans="2:8" ht="18" customHeight="1" x14ac:dyDescent="0.25">
      <c r="B39" s="40">
        <v>6</v>
      </c>
      <c r="C39" s="41" t="s">
        <v>51</v>
      </c>
      <c r="D39" s="62"/>
      <c r="E39" s="61"/>
      <c r="F39" s="62"/>
      <c r="G39" s="44"/>
      <c r="H39" s="45"/>
    </row>
    <row r="40" spans="2:8" ht="18" customHeight="1" x14ac:dyDescent="0.25">
      <c r="B40" s="46"/>
      <c r="C40" s="47" t="s">
        <v>42</v>
      </c>
      <c r="D40" s="162">
        <v>2349.9499999999998</v>
      </c>
      <c r="E40" s="53">
        <v>6100</v>
      </c>
      <c r="F40" s="54">
        <v>1045.31</v>
      </c>
      <c r="G40" s="44">
        <f>F40/D40*100</f>
        <v>44.482223026021835</v>
      </c>
      <c r="H40" s="45">
        <f t="shared" si="0"/>
        <v>17.13622950819672</v>
      </c>
    </row>
    <row r="41" spans="2:8" ht="18.600000000000001" customHeight="1" x14ac:dyDescent="0.25">
      <c r="B41" s="46"/>
      <c r="C41" s="47" t="s">
        <v>43</v>
      </c>
      <c r="D41" s="161">
        <v>1879.95</v>
      </c>
      <c r="E41" s="43">
        <v>6100</v>
      </c>
      <c r="F41" s="48">
        <v>1595.31</v>
      </c>
      <c r="G41" s="44">
        <v>0</v>
      </c>
      <c r="H41" s="45">
        <f t="shared" si="0"/>
        <v>26.152622950819669</v>
      </c>
    </row>
    <row r="42" spans="2:8" ht="18.600000000000001" customHeight="1" x14ac:dyDescent="0.25">
      <c r="B42" s="63"/>
      <c r="C42" s="79" t="s">
        <v>16</v>
      </c>
      <c r="D42" s="163">
        <f>SUM(D40-D41)</f>
        <v>469.99999999999977</v>
      </c>
      <c r="E42" s="80">
        <v>0</v>
      </c>
      <c r="F42" s="64">
        <f>SUM(F40-F41)</f>
        <v>-550</v>
      </c>
      <c r="G42" s="77">
        <f>F42/D42*100</f>
        <v>-117.02127659574472</v>
      </c>
      <c r="H42" s="78">
        <v>0</v>
      </c>
    </row>
    <row r="43" spans="2:8" ht="18" customHeight="1" x14ac:dyDescent="0.25">
      <c r="B43" s="65">
        <v>7</v>
      </c>
      <c r="C43" s="41" t="s">
        <v>52</v>
      </c>
      <c r="D43" s="67"/>
      <c r="E43" s="66"/>
      <c r="F43" s="67"/>
      <c r="G43" s="44"/>
      <c r="H43" s="45"/>
    </row>
    <row r="44" spans="2:8" ht="18" customHeight="1" x14ac:dyDescent="0.25">
      <c r="B44" s="65"/>
      <c r="C44" s="47" t="s">
        <v>42</v>
      </c>
      <c r="D44" s="67">
        <v>0</v>
      </c>
      <c r="E44" s="66">
        <v>3000</v>
      </c>
      <c r="F44" s="67">
        <v>0</v>
      </c>
      <c r="G44" s="44">
        <v>0</v>
      </c>
      <c r="H44" s="45">
        <f t="shared" si="0"/>
        <v>0</v>
      </c>
    </row>
    <row r="45" spans="2:8" ht="18" customHeight="1" x14ac:dyDescent="0.25">
      <c r="B45" s="65"/>
      <c r="C45" s="47" t="s">
        <v>43</v>
      </c>
      <c r="D45" s="67">
        <v>0</v>
      </c>
      <c r="E45" s="66">
        <v>3000</v>
      </c>
      <c r="F45" s="67">
        <v>0</v>
      </c>
      <c r="G45" s="44">
        <v>0</v>
      </c>
      <c r="H45" s="45">
        <f t="shared" si="0"/>
        <v>0</v>
      </c>
    </row>
    <row r="46" spans="2:8" ht="18.600000000000001" customHeight="1" x14ac:dyDescent="0.25">
      <c r="B46" s="65"/>
      <c r="C46" s="41" t="s">
        <v>16</v>
      </c>
      <c r="D46" s="81">
        <v>0</v>
      </c>
      <c r="E46" s="81">
        <v>0</v>
      </c>
      <c r="F46" s="81">
        <v>0</v>
      </c>
      <c r="G46" s="77">
        <v>0</v>
      </c>
      <c r="H46" s="78">
        <v>0</v>
      </c>
    </row>
    <row r="47" spans="2:8" ht="18.600000000000001" customHeight="1" x14ac:dyDescent="0.25">
      <c r="B47" s="68"/>
      <c r="C47" s="157" t="s">
        <v>53</v>
      </c>
      <c r="D47" s="82">
        <f t="shared" ref="D47:F48" si="7">D8+D12+D16+D20+D24+D28+D32+D36+D40+D44</f>
        <v>902213.83</v>
      </c>
      <c r="E47" s="82">
        <f t="shared" si="7"/>
        <v>4091294.05</v>
      </c>
      <c r="F47" s="82">
        <f t="shared" si="7"/>
        <v>1130830.21</v>
      </c>
      <c r="G47" s="83">
        <f>F47/D47*100</f>
        <v>125.33948964182915</v>
      </c>
      <c r="H47" s="84">
        <f t="shared" si="0"/>
        <v>27.639915297703915</v>
      </c>
    </row>
    <row r="48" spans="2:8" ht="18" customHeight="1" x14ac:dyDescent="0.25">
      <c r="B48" s="68"/>
      <c r="C48" s="158" t="s">
        <v>54</v>
      </c>
      <c r="D48" s="85">
        <f t="shared" si="7"/>
        <v>916562.87999999989</v>
      </c>
      <c r="E48" s="85">
        <f t="shared" si="7"/>
        <v>4188565.63</v>
      </c>
      <c r="F48" s="85">
        <f t="shared" si="7"/>
        <v>1121111.7899999998</v>
      </c>
      <c r="G48" s="83">
        <f>F48/D48*100</f>
        <v>122.31695331148475</v>
      </c>
      <c r="H48" s="84">
        <f t="shared" si="0"/>
        <v>26.766007484046511</v>
      </c>
    </row>
    <row r="49" spans="2:8" ht="17.45" customHeight="1" x14ac:dyDescent="0.25">
      <c r="B49" s="68"/>
      <c r="C49" s="158" t="s">
        <v>16</v>
      </c>
      <c r="D49" s="85">
        <f>D10+D14+D22+D26+D30+D34+D38+D42</f>
        <v>-14349.049999999996</v>
      </c>
      <c r="E49" s="85">
        <f>E10+E14+E18+E22+E26+E30+E34+E38+E42+E46</f>
        <v>-97271.579999999929</v>
      </c>
      <c r="F49" s="85">
        <f>F10+F14+F22+F26+F30+F34+F38+F42</f>
        <v>9718.4199999999983</v>
      </c>
      <c r="G49" s="83">
        <f>F49/D49*100</f>
        <v>-67.728664963882636</v>
      </c>
      <c r="H49" s="84">
        <f t="shared" si="0"/>
        <v>-9.9910169033956322</v>
      </c>
    </row>
  </sheetData>
  <pageMargins left="0.25" right="0.25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7A4D-ADFE-4E08-8B01-F31F782299C2}">
  <sheetPr>
    <pageSetUpPr fitToPage="1"/>
  </sheetPr>
  <dimension ref="A1:F32"/>
  <sheetViews>
    <sheetView workbookViewId="0">
      <selection activeCell="B23" sqref="B23"/>
    </sheetView>
  </sheetViews>
  <sheetFormatPr defaultRowHeight="15" x14ac:dyDescent="0.25"/>
  <cols>
    <col min="1" max="1" width="37.42578125" customWidth="1"/>
    <col min="2" max="2" width="26.7109375" customWidth="1"/>
    <col min="3" max="3" width="24.140625" customWidth="1"/>
    <col min="4" max="4" width="19.7109375" customWidth="1"/>
    <col min="5" max="6" width="13.140625" customWidth="1"/>
  </cols>
  <sheetData>
    <row r="1" spans="1:6" x14ac:dyDescent="0.25">
      <c r="A1" s="19"/>
      <c r="B1" s="76"/>
      <c r="C1" s="130"/>
      <c r="D1" s="19"/>
      <c r="E1" s="19"/>
      <c r="F1" s="19"/>
    </row>
    <row r="2" spans="1:6" x14ac:dyDescent="0.25">
      <c r="A2" s="19"/>
      <c r="B2" s="285" t="s">
        <v>207</v>
      </c>
      <c r="C2" s="285"/>
      <c r="D2" s="285"/>
      <c r="E2" s="19"/>
      <c r="F2" s="19"/>
    </row>
    <row r="3" spans="1:6" x14ac:dyDescent="0.25">
      <c r="A3" s="19"/>
      <c r="B3" s="76"/>
      <c r="C3" s="130"/>
      <c r="D3" s="19"/>
      <c r="E3" s="19"/>
      <c r="F3" s="19"/>
    </row>
    <row r="4" spans="1:6" x14ac:dyDescent="0.25">
      <c r="A4" s="19"/>
      <c r="B4" s="76"/>
      <c r="C4" s="130"/>
      <c r="D4" s="19"/>
      <c r="E4" s="19"/>
      <c r="F4" s="19"/>
    </row>
    <row r="5" spans="1:6" ht="15.75" thickBot="1" x14ac:dyDescent="0.3">
      <c r="A5" s="19"/>
      <c r="B5" s="284"/>
      <c r="C5" s="284"/>
      <c r="D5" s="19"/>
      <c r="E5" s="19"/>
      <c r="F5" s="19"/>
    </row>
    <row r="6" spans="1:6" ht="21.75" thickBot="1" x14ac:dyDescent="0.3">
      <c r="A6" s="20" t="s">
        <v>0</v>
      </c>
      <c r="B6" s="20" t="s">
        <v>194</v>
      </c>
      <c r="C6" s="20" t="s">
        <v>20</v>
      </c>
      <c r="D6" s="20" t="s">
        <v>177</v>
      </c>
      <c r="E6" s="21" t="s">
        <v>33</v>
      </c>
      <c r="F6" s="22" t="s">
        <v>34</v>
      </c>
    </row>
    <row r="7" spans="1:6" x14ac:dyDescent="0.25">
      <c r="A7" s="23" t="s">
        <v>12</v>
      </c>
      <c r="B7" s="23">
        <v>2</v>
      </c>
      <c r="C7" s="23">
        <v>4</v>
      </c>
      <c r="D7" s="23">
        <v>5</v>
      </c>
      <c r="E7" s="23">
        <v>6</v>
      </c>
      <c r="F7" s="24">
        <v>7</v>
      </c>
    </row>
    <row r="8" spans="1:6" ht="21" customHeight="1" x14ac:dyDescent="0.25">
      <c r="A8" s="171" t="s">
        <v>21</v>
      </c>
      <c r="B8" s="172">
        <v>916562.88</v>
      </c>
      <c r="C8" s="172">
        <v>4189065.63</v>
      </c>
      <c r="D8" s="173">
        <v>1121111.79</v>
      </c>
      <c r="E8" s="275">
        <f>D8/B8*100</f>
        <v>122.31695331148475</v>
      </c>
      <c r="F8" s="276">
        <f>D8/C8*100</f>
        <v>26.762812737312018</v>
      </c>
    </row>
    <row r="9" spans="1:6" ht="19.5" customHeight="1" x14ac:dyDescent="0.25">
      <c r="A9" s="166" t="s">
        <v>22</v>
      </c>
      <c r="B9" s="167">
        <v>916562.88</v>
      </c>
      <c r="C9" s="167">
        <v>4189065.63</v>
      </c>
      <c r="D9" s="25">
        <v>1121111.79</v>
      </c>
      <c r="E9" s="277">
        <f t="shared" ref="E9:E25" si="0">D9/B9*100</f>
        <v>122.31695331148475</v>
      </c>
      <c r="F9" s="278">
        <f t="shared" ref="F9:F25" si="1">D9/C9*100</f>
        <v>26.762812737312018</v>
      </c>
    </row>
    <row r="10" spans="1:6" ht="30.75" customHeight="1" x14ac:dyDescent="0.25">
      <c r="A10" s="171" t="s">
        <v>23</v>
      </c>
      <c r="B10" s="172">
        <v>916562.88</v>
      </c>
      <c r="C10" s="172">
        <v>4189065.63</v>
      </c>
      <c r="D10" s="173">
        <f>D9</f>
        <v>1121111.79</v>
      </c>
      <c r="E10" s="275">
        <f t="shared" si="0"/>
        <v>122.31695331148475</v>
      </c>
      <c r="F10" s="276">
        <f t="shared" si="1"/>
        <v>26.762812737312018</v>
      </c>
    </row>
    <row r="11" spans="1:6" ht="27" customHeight="1" x14ac:dyDescent="0.25">
      <c r="A11" s="164" t="s">
        <v>24</v>
      </c>
      <c r="B11" s="165">
        <v>644534.12</v>
      </c>
      <c r="C11" s="165">
        <v>1760100</v>
      </c>
      <c r="D11" s="91">
        <f>D10</f>
        <v>1121111.79</v>
      </c>
      <c r="E11" s="92">
        <f t="shared" si="0"/>
        <v>173.94141833794617</v>
      </c>
      <c r="F11" s="93">
        <f t="shared" si="1"/>
        <v>63.695914436679736</v>
      </c>
    </row>
    <row r="12" spans="1:6" ht="16.5" customHeight="1" x14ac:dyDescent="0.25">
      <c r="A12" s="168" t="s">
        <v>4</v>
      </c>
      <c r="B12" s="169">
        <v>644534.12</v>
      </c>
      <c r="C12" s="169">
        <v>1760100</v>
      </c>
      <c r="D12" s="87">
        <v>822710.36</v>
      </c>
      <c r="E12" s="277">
        <f t="shared" si="0"/>
        <v>127.6441905046082</v>
      </c>
      <c r="F12" s="278">
        <f t="shared" si="1"/>
        <v>46.742251008465431</v>
      </c>
    </row>
    <row r="13" spans="1:6" ht="13.9" customHeight="1" x14ac:dyDescent="0.25">
      <c r="A13" s="168" t="s">
        <v>25</v>
      </c>
      <c r="B13" s="169">
        <v>561250.4</v>
      </c>
      <c r="C13" s="169">
        <v>1584000</v>
      </c>
      <c r="D13" s="87">
        <v>732464.73</v>
      </c>
      <c r="E13" s="277">
        <f t="shared" si="0"/>
        <v>130.50587224525808</v>
      </c>
      <c r="F13" s="278">
        <f t="shared" si="1"/>
        <v>46.241460227272725</v>
      </c>
    </row>
    <row r="14" spans="1:6" ht="14.45" customHeight="1" x14ac:dyDescent="0.25">
      <c r="A14" s="168" t="s">
        <v>26</v>
      </c>
      <c r="B14" s="169">
        <v>81596.28</v>
      </c>
      <c r="C14" s="169">
        <v>172600</v>
      </c>
      <c r="D14" s="87">
        <v>89492.41</v>
      </c>
      <c r="E14" s="277">
        <f t="shared" si="0"/>
        <v>109.67707106255335</v>
      </c>
      <c r="F14" s="278">
        <f t="shared" si="1"/>
        <v>51.849600231749719</v>
      </c>
    </row>
    <row r="15" spans="1:6" x14ac:dyDescent="0.25">
      <c r="A15" s="168" t="s">
        <v>27</v>
      </c>
      <c r="B15" s="169">
        <v>1687.44</v>
      </c>
      <c r="C15" s="169">
        <v>3500</v>
      </c>
      <c r="D15" s="87">
        <v>753.22</v>
      </c>
      <c r="E15" s="277">
        <f t="shared" si="0"/>
        <v>44.636846347129378</v>
      </c>
      <c r="F15" s="278">
        <f t="shared" si="1"/>
        <v>21.520571428571429</v>
      </c>
    </row>
    <row r="16" spans="1:6" ht="23.25" customHeight="1" x14ac:dyDescent="0.25">
      <c r="A16" s="171" t="s">
        <v>29</v>
      </c>
      <c r="B16" s="172">
        <v>272028.76</v>
      </c>
      <c r="C16" s="172">
        <v>2428965.63</v>
      </c>
      <c r="D16" s="173">
        <v>298401.43</v>
      </c>
      <c r="E16" s="275">
        <f t="shared" si="0"/>
        <v>109.69480947529225</v>
      </c>
      <c r="F16" s="276">
        <f t="shared" si="1"/>
        <v>12.28512360629821</v>
      </c>
    </row>
    <row r="17" spans="1:6" ht="14.45" customHeight="1" x14ac:dyDescent="0.25">
      <c r="A17" s="168" t="s">
        <v>4</v>
      </c>
      <c r="B17" s="169">
        <v>139712.16</v>
      </c>
      <c r="C17" s="169">
        <v>178154.01</v>
      </c>
      <c r="D17" s="88">
        <v>69638.22</v>
      </c>
      <c r="E17" s="277">
        <f t="shared" si="0"/>
        <v>49.844065112156308</v>
      </c>
      <c r="F17" s="278">
        <f t="shared" si="1"/>
        <v>39.088774931308031</v>
      </c>
    </row>
    <row r="18" spans="1:6" ht="15" customHeight="1" x14ac:dyDescent="0.25">
      <c r="A18" s="168" t="s">
        <v>25</v>
      </c>
      <c r="B18" s="169">
        <v>41916.14</v>
      </c>
      <c r="C18" s="169">
        <v>43720</v>
      </c>
      <c r="D18" s="88">
        <v>17597.240000000002</v>
      </c>
      <c r="E18" s="277">
        <f t="shared" si="0"/>
        <v>41.982014565272472</v>
      </c>
      <c r="F18" s="278">
        <f t="shared" si="1"/>
        <v>40.249862763037513</v>
      </c>
    </row>
    <row r="19" spans="1:6" ht="16.899999999999999" customHeight="1" x14ac:dyDescent="0.25">
      <c r="A19" s="168" t="s">
        <v>26</v>
      </c>
      <c r="B19" s="169">
        <v>96360.94</v>
      </c>
      <c r="C19" s="169">
        <v>128669.01</v>
      </c>
      <c r="D19" s="88">
        <v>51087.91</v>
      </c>
      <c r="E19" s="277">
        <f t="shared" si="0"/>
        <v>53.017239142748096</v>
      </c>
      <c r="F19" s="278">
        <f t="shared" si="1"/>
        <v>39.704906410642316</v>
      </c>
    </row>
    <row r="20" spans="1:6" ht="13.15" customHeight="1" x14ac:dyDescent="0.25">
      <c r="A20" s="168" t="s">
        <v>27</v>
      </c>
      <c r="B20" s="170">
        <v>489.56</v>
      </c>
      <c r="C20" s="169">
        <v>1000</v>
      </c>
      <c r="D20" s="89">
        <v>188.08</v>
      </c>
      <c r="E20" s="277">
        <f>D20/B20*100</f>
        <v>38.418171419233602</v>
      </c>
      <c r="F20" s="278">
        <f t="shared" si="1"/>
        <v>18.808000000000003</v>
      </c>
    </row>
    <row r="21" spans="1:6" ht="27" customHeight="1" x14ac:dyDescent="0.25">
      <c r="A21" s="168" t="s">
        <v>206</v>
      </c>
      <c r="B21" s="168"/>
      <c r="C21" s="169">
        <v>4000</v>
      </c>
      <c r="D21" s="90">
        <v>0</v>
      </c>
      <c r="E21" s="277">
        <v>0</v>
      </c>
      <c r="F21" s="278">
        <f t="shared" si="1"/>
        <v>0</v>
      </c>
    </row>
    <row r="22" spans="1:6" ht="15" customHeight="1" x14ac:dyDescent="0.25">
      <c r="A22" s="168" t="s">
        <v>31</v>
      </c>
      <c r="B22" s="170">
        <v>945.52</v>
      </c>
      <c r="C22" s="170">
        <v>765</v>
      </c>
      <c r="D22" s="87">
        <v>765</v>
      </c>
      <c r="E22" s="277">
        <f t="shared" si="0"/>
        <v>80.907860225061341</v>
      </c>
      <c r="F22" s="278">
        <f t="shared" si="1"/>
        <v>100</v>
      </c>
    </row>
    <row r="23" spans="1:6" ht="13.15" customHeight="1" x14ac:dyDescent="0.25">
      <c r="A23" s="168" t="s">
        <v>5</v>
      </c>
      <c r="B23" s="169">
        <v>132316.6</v>
      </c>
      <c r="C23" s="169">
        <v>2250811.62</v>
      </c>
      <c r="D23" s="87">
        <v>228763.2</v>
      </c>
      <c r="E23" s="277">
        <f t="shared" si="0"/>
        <v>172.89077863246183</v>
      </c>
      <c r="F23" s="278">
        <f t="shared" si="1"/>
        <v>10.163587124185897</v>
      </c>
    </row>
    <row r="24" spans="1:6" ht="38.25" customHeight="1" x14ac:dyDescent="0.25">
      <c r="A24" s="168" t="s">
        <v>32</v>
      </c>
      <c r="B24" s="169">
        <v>5956.54</v>
      </c>
      <c r="C24" s="169">
        <v>42600</v>
      </c>
      <c r="D24" s="87">
        <v>2381.4</v>
      </c>
      <c r="E24" s="277">
        <f t="shared" si="0"/>
        <v>39.979585464044561</v>
      </c>
      <c r="F24" s="278">
        <f t="shared" si="1"/>
        <v>5.5901408450704233</v>
      </c>
    </row>
    <row r="25" spans="1:6" ht="39" customHeight="1" x14ac:dyDescent="0.25">
      <c r="A25" s="183" t="s">
        <v>28</v>
      </c>
      <c r="B25" s="184">
        <v>126360.06</v>
      </c>
      <c r="C25" s="184">
        <v>2208211.62</v>
      </c>
      <c r="D25" s="185">
        <v>226381.8</v>
      </c>
      <c r="E25" s="277">
        <f t="shared" si="0"/>
        <v>179.15613525349704</v>
      </c>
      <c r="F25" s="278">
        <f t="shared" si="1"/>
        <v>10.251816354448854</v>
      </c>
    </row>
    <row r="26" spans="1:6" ht="15" customHeight="1" x14ac:dyDescent="0.25">
      <c r="A26" s="174"/>
      <c r="B26" s="175"/>
      <c r="C26" s="175"/>
      <c r="D26" s="175"/>
      <c r="E26" s="176"/>
      <c r="F26" s="177"/>
    </row>
    <row r="27" spans="1:6" ht="14.45" customHeight="1" x14ac:dyDescent="0.25">
      <c r="A27" s="174"/>
      <c r="B27" s="176"/>
      <c r="C27" s="175"/>
      <c r="D27" s="176"/>
      <c r="E27" s="176"/>
      <c r="F27" s="177"/>
    </row>
    <row r="28" spans="1:6" ht="33" customHeight="1" x14ac:dyDescent="0.25">
      <c r="A28" s="174"/>
      <c r="B28" s="178"/>
      <c r="C28" s="175"/>
      <c r="D28" s="178"/>
      <c r="E28" s="178"/>
      <c r="F28" s="177"/>
    </row>
    <row r="29" spans="1:6" ht="15.6" customHeight="1" x14ac:dyDescent="0.25">
      <c r="A29" s="174"/>
      <c r="B29" s="176"/>
      <c r="C29" s="175"/>
      <c r="D29" s="176"/>
      <c r="E29" s="178"/>
      <c r="F29" s="177"/>
    </row>
    <row r="30" spans="1:6" ht="27.75" customHeight="1" x14ac:dyDescent="0.25">
      <c r="A30" s="179"/>
      <c r="B30" s="180"/>
      <c r="C30" s="180"/>
      <c r="D30" s="180"/>
      <c r="E30" s="181"/>
      <c r="F30" s="182"/>
    </row>
    <row r="31" spans="1:6" ht="30" customHeight="1" x14ac:dyDescent="0.25">
      <c r="A31" s="174"/>
      <c r="B31" s="175"/>
      <c r="C31" s="175"/>
      <c r="D31" s="175"/>
      <c r="E31" s="176"/>
      <c r="F31" s="177"/>
    </row>
    <row r="32" spans="1:6" ht="36" customHeight="1" x14ac:dyDescent="0.25">
      <c r="A32" s="174"/>
      <c r="B32" s="175"/>
      <c r="C32" s="175"/>
      <c r="D32" s="175"/>
      <c r="E32" s="176"/>
      <c r="F32" s="177"/>
    </row>
  </sheetData>
  <mergeCells count="2">
    <mergeCell ref="B5:C5"/>
    <mergeCell ref="B2:D2"/>
  </mergeCells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4597-674F-4E50-98B2-85F8EB424CD1}">
  <sheetPr>
    <pageSetUpPr fitToPage="1"/>
  </sheetPr>
  <dimension ref="A2:F339"/>
  <sheetViews>
    <sheetView topLeftCell="A163" workbookViewId="0">
      <selection activeCell="E321" sqref="E321"/>
    </sheetView>
  </sheetViews>
  <sheetFormatPr defaultRowHeight="15" x14ac:dyDescent="0.25"/>
  <cols>
    <col min="1" max="1" width="56.7109375" customWidth="1"/>
    <col min="2" max="2" width="22.7109375" customWidth="1"/>
    <col min="3" max="3" width="22.85546875" customWidth="1"/>
    <col min="4" max="4" width="22.7109375" customWidth="1"/>
    <col min="5" max="5" width="16.42578125" customWidth="1"/>
    <col min="6" max="6" width="15.7109375" customWidth="1"/>
  </cols>
  <sheetData>
    <row r="2" spans="1:6" ht="16.149999999999999" customHeight="1" x14ac:dyDescent="0.25">
      <c r="A2" s="286" t="s">
        <v>149</v>
      </c>
      <c r="B2" s="286"/>
      <c r="C2" s="286"/>
      <c r="D2" s="286"/>
      <c r="E2" s="286"/>
      <c r="F2" s="286"/>
    </row>
    <row r="3" spans="1:6" x14ac:dyDescent="0.25">
      <c r="A3" s="286" t="s">
        <v>215</v>
      </c>
      <c r="B3" s="286"/>
      <c r="C3" s="286"/>
      <c r="D3" s="286"/>
      <c r="E3" s="286"/>
      <c r="F3" s="286"/>
    </row>
    <row r="4" spans="1:6" ht="15.6" customHeight="1" x14ac:dyDescent="0.25">
      <c r="A4" s="287" t="s">
        <v>150</v>
      </c>
      <c r="B4" s="287"/>
      <c r="C4" s="287"/>
      <c r="D4" s="287"/>
      <c r="E4" s="287"/>
      <c r="F4" s="287"/>
    </row>
    <row r="5" spans="1:6" s="127" customFormat="1" ht="15.75" customHeight="1" x14ac:dyDescent="0.25">
      <c r="A5"/>
      <c r="B5"/>
      <c r="C5"/>
      <c r="D5"/>
      <c r="E5"/>
      <c r="F5"/>
    </row>
    <row r="6" spans="1:6" ht="15.75" thickBot="1" x14ac:dyDescent="0.3"/>
    <row r="7" spans="1:6" ht="40.15" customHeight="1" thickBot="1" x14ac:dyDescent="0.3">
      <c r="A7" s="253" t="s">
        <v>0</v>
      </c>
      <c r="B7" s="253" t="s">
        <v>2</v>
      </c>
      <c r="C7" s="253" t="s">
        <v>211</v>
      </c>
      <c r="D7" s="253" t="s">
        <v>212</v>
      </c>
      <c r="E7" s="253" t="s">
        <v>214</v>
      </c>
      <c r="F7" s="253" t="s">
        <v>213</v>
      </c>
    </row>
    <row r="8" spans="1:6" ht="15" customHeight="1" x14ac:dyDescent="0.25">
      <c r="A8" s="254">
        <v>1</v>
      </c>
      <c r="B8" s="254">
        <v>2</v>
      </c>
      <c r="C8" s="254">
        <v>3</v>
      </c>
      <c r="D8" s="254">
        <v>4</v>
      </c>
      <c r="E8" s="254">
        <v>5</v>
      </c>
      <c r="F8" s="254">
        <v>6</v>
      </c>
    </row>
    <row r="9" spans="1:6" ht="15" customHeight="1" x14ac:dyDescent="0.25">
      <c r="A9" s="256" t="s">
        <v>21</v>
      </c>
      <c r="B9" s="257">
        <v>916562.88</v>
      </c>
      <c r="C9" s="257">
        <v>4189065.63</v>
      </c>
      <c r="D9" s="257">
        <v>1121111.79</v>
      </c>
      <c r="E9" s="258">
        <f>D9/B9*100</f>
        <v>122.31695331148475</v>
      </c>
      <c r="F9" s="259">
        <f>D9/C9*100</f>
        <v>26.762812737312018</v>
      </c>
    </row>
    <row r="10" spans="1:6" ht="15" customHeight="1" x14ac:dyDescent="0.25">
      <c r="A10" s="256" t="s">
        <v>22</v>
      </c>
      <c r="B10" s="257">
        <v>916562.88</v>
      </c>
      <c r="C10" s="257">
        <v>4189065.63</v>
      </c>
      <c r="D10" s="257">
        <v>1121111.79</v>
      </c>
      <c r="E10" s="258">
        <f t="shared" ref="E10:E73" si="0">D10/B10*100</f>
        <v>122.31695331148475</v>
      </c>
      <c r="F10" s="259">
        <f t="shared" ref="F10:F73" si="1">D10/C10*100</f>
        <v>26.762812737312018</v>
      </c>
    </row>
    <row r="11" spans="1:6" ht="15" customHeight="1" x14ac:dyDescent="0.25">
      <c r="A11" s="256" t="s">
        <v>23</v>
      </c>
      <c r="B11" s="257">
        <v>916562.88</v>
      </c>
      <c r="C11" s="257">
        <v>4189065.63</v>
      </c>
      <c r="D11" s="257">
        <v>1121111.79</v>
      </c>
      <c r="E11" s="258">
        <f t="shared" si="0"/>
        <v>122.31695331148475</v>
      </c>
      <c r="F11" s="259">
        <f t="shared" si="1"/>
        <v>26.762812737312018</v>
      </c>
    </row>
    <row r="12" spans="1:6" ht="15" customHeight="1" x14ac:dyDescent="0.25">
      <c r="A12" s="260" t="s">
        <v>77</v>
      </c>
      <c r="B12" s="261">
        <v>78967.16</v>
      </c>
      <c r="C12" s="261">
        <v>171600</v>
      </c>
      <c r="D12" s="261">
        <v>88285.63</v>
      </c>
      <c r="E12" s="262">
        <f t="shared" si="0"/>
        <v>111.80043704243639</v>
      </c>
      <c r="F12" s="263">
        <f t="shared" si="1"/>
        <v>51.448502331002331</v>
      </c>
    </row>
    <row r="13" spans="1:6" ht="28.15" customHeight="1" x14ac:dyDescent="0.25">
      <c r="A13" s="269" t="s">
        <v>78</v>
      </c>
      <c r="B13" s="270">
        <v>20032.169999999998</v>
      </c>
      <c r="C13" s="270">
        <v>33600</v>
      </c>
      <c r="D13" s="270">
        <v>19978.79</v>
      </c>
      <c r="E13" s="271">
        <f t="shared" si="0"/>
        <v>99.733528619216003</v>
      </c>
      <c r="F13" s="272">
        <f t="shared" si="1"/>
        <v>59.460684523809526</v>
      </c>
    </row>
    <row r="14" spans="1:6" ht="15" customHeight="1" x14ac:dyDescent="0.25">
      <c r="A14" s="166" t="s">
        <v>208</v>
      </c>
      <c r="B14" s="167">
        <v>20032.169999999998</v>
      </c>
      <c r="C14" s="167">
        <v>33600</v>
      </c>
      <c r="D14" s="167">
        <v>19978.79</v>
      </c>
      <c r="E14" s="255">
        <f t="shared" si="0"/>
        <v>99.733528619216003</v>
      </c>
      <c r="F14" s="75">
        <f t="shared" si="1"/>
        <v>59.460684523809526</v>
      </c>
    </row>
    <row r="15" spans="1:6" ht="15" customHeight="1" x14ac:dyDescent="0.25">
      <c r="A15" s="187" t="s">
        <v>73</v>
      </c>
      <c r="B15" s="188">
        <v>20032.169999999998</v>
      </c>
      <c r="C15" s="188">
        <v>33600</v>
      </c>
      <c r="D15" s="188">
        <v>19978.79</v>
      </c>
      <c r="E15" s="273">
        <f t="shared" si="0"/>
        <v>99.733528619216003</v>
      </c>
      <c r="F15" s="186">
        <f t="shared" si="1"/>
        <v>59.460684523809526</v>
      </c>
    </row>
    <row r="16" spans="1:6" ht="15" customHeight="1" x14ac:dyDescent="0.25">
      <c r="A16" s="168" t="s">
        <v>4</v>
      </c>
      <c r="B16" s="169">
        <v>20032.169999999998</v>
      </c>
      <c r="C16" s="169">
        <v>33600</v>
      </c>
      <c r="D16" s="169">
        <v>19978.79</v>
      </c>
      <c r="E16" s="255">
        <f t="shared" si="0"/>
        <v>99.733528619216003</v>
      </c>
      <c r="F16" s="75">
        <f t="shared" si="1"/>
        <v>59.460684523809526</v>
      </c>
    </row>
    <row r="17" spans="1:6" ht="15" customHeight="1" x14ac:dyDescent="0.25">
      <c r="A17" s="168" t="s">
        <v>26</v>
      </c>
      <c r="B17" s="169">
        <v>19410.060000000001</v>
      </c>
      <c r="C17" s="169">
        <v>30100</v>
      </c>
      <c r="D17" s="169">
        <v>19225.57</v>
      </c>
      <c r="E17" s="255">
        <f t="shared" si="0"/>
        <v>99.049513499700652</v>
      </c>
      <c r="F17" s="75">
        <f t="shared" si="1"/>
        <v>63.872325581395351</v>
      </c>
    </row>
    <row r="18" spans="1:6" x14ac:dyDescent="0.25">
      <c r="A18" s="168" t="s">
        <v>79</v>
      </c>
      <c r="B18" s="169">
        <v>2498.73</v>
      </c>
      <c r="C18" s="169">
        <v>3000</v>
      </c>
      <c r="D18" s="169">
        <v>3000</v>
      </c>
      <c r="E18" s="255">
        <f t="shared" si="0"/>
        <v>120.06099098341959</v>
      </c>
      <c r="F18" s="75">
        <f t="shared" si="1"/>
        <v>100</v>
      </c>
    </row>
    <row r="19" spans="1:6" x14ac:dyDescent="0.25">
      <c r="A19" s="166" t="s">
        <v>80</v>
      </c>
      <c r="B19" s="198">
        <v>698.73</v>
      </c>
      <c r="C19" s="166"/>
      <c r="D19" s="167">
        <v>1210.8</v>
      </c>
      <c r="E19" s="255">
        <f t="shared" si="0"/>
        <v>173.28581855652396</v>
      </c>
      <c r="F19" s="75">
        <v>0</v>
      </c>
    </row>
    <row r="20" spans="1:6" x14ac:dyDescent="0.25">
      <c r="A20" s="166" t="s">
        <v>81</v>
      </c>
      <c r="B20" s="198">
        <v>165</v>
      </c>
      <c r="C20" s="166"/>
      <c r="D20" s="198">
        <v>145.19999999999999</v>
      </c>
      <c r="E20" s="255">
        <f t="shared" si="0"/>
        <v>87.999999999999986</v>
      </c>
      <c r="F20" s="75">
        <v>0</v>
      </c>
    </row>
    <row r="21" spans="1:6" x14ac:dyDescent="0.25">
      <c r="A21" s="166" t="s">
        <v>82</v>
      </c>
      <c r="B21" s="167">
        <v>1635</v>
      </c>
      <c r="C21" s="166"/>
      <c r="D21" s="167">
        <v>1644</v>
      </c>
      <c r="E21" s="255">
        <f t="shared" si="0"/>
        <v>100.55045871559633</v>
      </c>
      <c r="F21" s="75">
        <v>0</v>
      </c>
    </row>
    <row r="22" spans="1:6" x14ac:dyDescent="0.25">
      <c r="A22" s="168" t="s">
        <v>83</v>
      </c>
      <c r="B22" s="169">
        <v>7617.71</v>
      </c>
      <c r="C22" s="169">
        <v>10100</v>
      </c>
      <c r="D22" s="169">
        <v>5775.04</v>
      </c>
      <c r="E22" s="255">
        <f t="shared" si="0"/>
        <v>75.810709517689702</v>
      </c>
      <c r="F22" s="75">
        <f t="shared" si="1"/>
        <v>57.17861386138614</v>
      </c>
    </row>
    <row r="23" spans="1:6" x14ac:dyDescent="0.25">
      <c r="A23" s="166" t="s">
        <v>84</v>
      </c>
      <c r="B23" s="167">
        <v>6176.02</v>
      </c>
      <c r="C23" s="166"/>
      <c r="D23" s="167">
        <v>4771.71</v>
      </c>
      <c r="E23" s="255">
        <f t="shared" si="0"/>
        <v>77.261893581950829</v>
      </c>
      <c r="F23" s="75">
        <v>0</v>
      </c>
    </row>
    <row r="24" spans="1:6" x14ac:dyDescent="0.25">
      <c r="A24" s="166" t="s">
        <v>86</v>
      </c>
      <c r="B24" s="198">
        <v>417.17</v>
      </c>
      <c r="C24" s="166"/>
      <c r="D24" s="198">
        <v>661.31</v>
      </c>
      <c r="E24" s="255">
        <f t="shared" si="0"/>
        <v>158.52290433156745</v>
      </c>
      <c r="F24" s="75">
        <v>0</v>
      </c>
    </row>
    <row r="25" spans="1:6" x14ac:dyDescent="0.25">
      <c r="A25" s="166" t="s">
        <v>87</v>
      </c>
      <c r="B25" s="167">
        <v>1024.52</v>
      </c>
      <c r="C25" s="166"/>
      <c r="D25" s="166"/>
      <c r="E25" s="255">
        <f t="shared" si="0"/>
        <v>0</v>
      </c>
      <c r="F25" s="75">
        <v>0</v>
      </c>
    </row>
    <row r="26" spans="1:6" x14ac:dyDescent="0.25">
      <c r="A26" s="166" t="s">
        <v>108</v>
      </c>
      <c r="B26" s="166"/>
      <c r="C26" s="166"/>
      <c r="D26" s="198">
        <v>342.02</v>
      </c>
      <c r="E26" s="255">
        <v>0</v>
      </c>
      <c r="F26" s="75">
        <v>0</v>
      </c>
    </row>
    <row r="27" spans="1:6" x14ac:dyDescent="0.25">
      <c r="A27" s="168" t="s">
        <v>88</v>
      </c>
      <c r="B27" s="169">
        <v>8638.26</v>
      </c>
      <c r="C27" s="169">
        <v>14000</v>
      </c>
      <c r="D27" s="169">
        <v>9850.67</v>
      </c>
      <c r="E27" s="255">
        <f t="shared" si="0"/>
        <v>114.03534971163174</v>
      </c>
      <c r="F27" s="75">
        <f t="shared" si="1"/>
        <v>70.361928571428564</v>
      </c>
    </row>
    <row r="28" spans="1:6" x14ac:dyDescent="0.25">
      <c r="A28" s="166" t="s">
        <v>89</v>
      </c>
      <c r="B28" s="198">
        <v>950.87</v>
      </c>
      <c r="C28" s="166"/>
      <c r="D28" s="167">
        <v>1115.3399999999999</v>
      </c>
      <c r="E28" s="255">
        <f t="shared" si="0"/>
        <v>117.29679135949182</v>
      </c>
      <c r="F28" s="75">
        <v>0</v>
      </c>
    </row>
    <row r="29" spans="1:6" x14ac:dyDescent="0.25">
      <c r="A29" s="166" t="s">
        <v>90</v>
      </c>
      <c r="B29" s="167">
        <v>1630.18</v>
      </c>
      <c r="C29" s="166"/>
      <c r="D29" s="198">
        <v>793.62</v>
      </c>
      <c r="E29" s="255">
        <f t="shared" si="0"/>
        <v>48.682967525058579</v>
      </c>
      <c r="F29" s="75">
        <v>0</v>
      </c>
    </row>
    <row r="30" spans="1:6" x14ac:dyDescent="0.25">
      <c r="A30" s="166" t="s">
        <v>91</v>
      </c>
      <c r="B30" s="198">
        <v>454.97</v>
      </c>
      <c r="C30" s="166"/>
      <c r="D30" s="167">
        <v>1427.97</v>
      </c>
      <c r="E30" s="255">
        <f t="shared" si="0"/>
        <v>313.86025452227619</v>
      </c>
      <c r="F30" s="75">
        <v>0</v>
      </c>
    </row>
    <row r="31" spans="1:6" x14ac:dyDescent="0.25">
      <c r="A31" s="166" t="s">
        <v>92</v>
      </c>
      <c r="B31" s="167">
        <v>3261.67</v>
      </c>
      <c r="C31" s="166"/>
      <c r="D31" s="167">
        <v>3584.33</v>
      </c>
      <c r="E31" s="255">
        <f t="shared" si="0"/>
        <v>109.89247839297047</v>
      </c>
      <c r="F31" s="75">
        <v>0</v>
      </c>
    </row>
    <row r="32" spans="1:6" x14ac:dyDescent="0.25">
      <c r="A32" s="166" t="s">
        <v>94</v>
      </c>
      <c r="B32" s="198">
        <v>892.17</v>
      </c>
      <c r="C32" s="166"/>
      <c r="D32" s="198">
        <v>916</v>
      </c>
      <c r="E32" s="255">
        <f t="shared" si="0"/>
        <v>102.67101561361625</v>
      </c>
      <c r="F32" s="75">
        <v>0</v>
      </c>
    </row>
    <row r="33" spans="1:6" x14ac:dyDescent="0.25">
      <c r="A33" s="166" t="s">
        <v>95</v>
      </c>
      <c r="B33" s="198">
        <v>896.43</v>
      </c>
      <c r="C33" s="166"/>
      <c r="D33" s="167">
        <v>1177.2</v>
      </c>
      <c r="E33" s="255">
        <f t="shared" si="0"/>
        <v>131.32090626150398</v>
      </c>
      <c r="F33" s="75">
        <v>0</v>
      </c>
    </row>
    <row r="34" spans="1:6" x14ac:dyDescent="0.25">
      <c r="A34" s="166" t="s">
        <v>96</v>
      </c>
      <c r="B34" s="198">
        <v>551.97</v>
      </c>
      <c r="C34" s="166"/>
      <c r="D34" s="198">
        <v>836.21</v>
      </c>
      <c r="E34" s="255">
        <f t="shared" si="0"/>
        <v>151.49555229450874</v>
      </c>
      <c r="F34" s="75">
        <v>0</v>
      </c>
    </row>
    <row r="35" spans="1:6" x14ac:dyDescent="0.25">
      <c r="A35" s="168" t="s">
        <v>97</v>
      </c>
      <c r="B35" s="170">
        <v>655.36</v>
      </c>
      <c r="C35" s="169">
        <v>3000</v>
      </c>
      <c r="D35" s="170">
        <v>599.86</v>
      </c>
      <c r="E35" s="255">
        <f t="shared" si="0"/>
        <v>91.5313720703125</v>
      </c>
      <c r="F35" s="75">
        <f t="shared" si="1"/>
        <v>19.995333333333335</v>
      </c>
    </row>
    <row r="36" spans="1:6" x14ac:dyDescent="0.25">
      <c r="A36" s="166" t="s">
        <v>98</v>
      </c>
      <c r="B36" s="198">
        <v>364.08</v>
      </c>
      <c r="C36" s="166"/>
      <c r="D36" s="198">
        <v>123.7</v>
      </c>
      <c r="E36" s="255">
        <f t="shared" si="0"/>
        <v>33.976049219951662</v>
      </c>
      <c r="F36" s="75">
        <v>0</v>
      </c>
    </row>
    <row r="37" spans="1:6" x14ac:dyDescent="0.25">
      <c r="A37" s="166" t="s">
        <v>121</v>
      </c>
      <c r="B37" s="166"/>
      <c r="C37" s="166"/>
      <c r="D37" s="198">
        <v>204.13</v>
      </c>
      <c r="E37" s="255">
        <v>0</v>
      </c>
      <c r="F37" s="75">
        <v>0</v>
      </c>
    </row>
    <row r="38" spans="1:6" x14ac:dyDescent="0.25">
      <c r="A38" s="166" t="s">
        <v>99</v>
      </c>
      <c r="B38" s="198">
        <v>185</v>
      </c>
      <c r="C38" s="166"/>
      <c r="D38" s="198">
        <v>213</v>
      </c>
      <c r="E38" s="255">
        <f t="shared" si="0"/>
        <v>115.13513513513513</v>
      </c>
      <c r="F38" s="75">
        <v>0</v>
      </c>
    </row>
    <row r="39" spans="1:6" x14ac:dyDescent="0.25">
      <c r="A39" s="166" t="s">
        <v>100</v>
      </c>
      <c r="B39" s="198">
        <v>16.28</v>
      </c>
      <c r="C39" s="166"/>
      <c r="D39" s="166"/>
      <c r="E39" s="255">
        <f t="shared" si="0"/>
        <v>0</v>
      </c>
      <c r="F39" s="75">
        <v>0</v>
      </c>
    </row>
    <row r="40" spans="1:6" x14ac:dyDescent="0.25">
      <c r="A40" s="166" t="s">
        <v>101</v>
      </c>
      <c r="B40" s="198">
        <v>90</v>
      </c>
      <c r="C40" s="166"/>
      <c r="D40" s="198">
        <v>59.03</v>
      </c>
      <c r="E40" s="255">
        <f t="shared" si="0"/>
        <v>65.588888888888889</v>
      </c>
      <c r="F40" s="75">
        <v>0</v>
      </c>
    </row>
    <row r="41" spans="1:6" x14ac:dyDescent="0.25">
      <c r="A41" s="168" t="s">
        <v>27</v>
      </c>
      <c r="B41" s="170">
        <v>622.11</v>
      </c>
      <c r="C41" s="169">
        <v>3500</v>
      </c>
      <c r="D41" s="170">
        <v>753.22</v>
      </c>
      <c r="E41" s="255">
        <f t="shared" si="0"/>
        <v>121.07505103599041</v>
      </c>
      <c r="F41" s="75">
        <f t="shared" si="1"/>
        <v>21.520571428571429</v>
      </c>
    </row>
    <row r="42" spans="1:6" x14ac:dyDescent="0.25">
      <c r="A42" s="168" t="s">
        <v>102</v>
      </c>
      <c r="B42" s="170">
        <v>622.11</v>
      </c>
      <c r="C42" s="169">
        <v>3500</v>
      </c>
      <c r="D42" s="170">
        <v>753.22</v>
      </c>
      <c r="E42" s="255">
        <f t="shared" si="0"/>
        <v>121.07505103599041</v>
      </c>
      <c r="F42" s="75">
        <f t="shared" si="1"/>
        <v>21.520571428571429</v>
      </c>
    </row>
    <row r="43" spans="1:6" x14ac:dyDescent="0.25">
      <c r="A43" s="166" t="s">
        <v>103</v>
      </c>
      <c r="B43" s="198">
        <v>614.04999999999995</v>
      </c>
      <c r="C43" s="166"/>
      <c r="D43" s="198">
        <v>753.22</v>
      </c>
      <c r="E43" s="255">
        <f t="shared" si="0"/>
        <v>122.66427815324485</v>
      </c>
      <c r="F43" s="75">
        <v>0</v>
      </c>
    </row>
    <row r="44" spans="1:6" x14ac:dyDescent="0.25">
      <c r="A44" s="166" t="s">
        <v>104</v>
      </c>
      <c r="B44" s="198">
        <v>8.06</v>
      </c>
      <c r="C44" s="166"/>
      <c r="D44" s="166"/>
      <c r="E44" s="255">
        <f t="shared" si="0"/>
        <v>0</v>
      </c>
      <c r="F44" s="75">
        <v>0</v>
      </c>
    </row>
    <row r="45" spans="1:6" ht="26.25" x14ac:dyDescent="0.25">
      <c r="A45" s="269" t="s">
        <v>105</v>
      </c>
      <c r="B45" s="270">
        <v>58799.99</v>
      </c>
      <c r="C45" s="270">
        <v>135000</v>
      </c>
      <c r="D45" s="270">
        <v>67353.53</v>
      </c>
      <c r="E45" s="271">
        <f t="shared" si="0"/>
        <v>114.54683920864612</v>
      </c>
      <c r="F45" s="272">
        <f t="shared" si="1"/>
        <v>49.891503703703705</v>
      </c>
    </row>
    <row r="46" spans="1:6" x14ac:dyDescent="0.25">
      <c r="A46" s="166" t="s">
        <v>208</v>
      </c>
      <c r="B46" s="167">
        <v>58799.99</v>
      </c>
      <c r="C46" s="167">
        <v>135000</v>
      </c>
      <c r="D46" s="167">
        <v>67353.53</v>
      </c>
      <c r="E46" s="255">
        <f t="shared" si="0"/>
        <v>114.54683920864612</v>
      </c>
      <c r="F46" s="75">
        <f t="shared" si="1"/>
        <v>49.891503703703705</v>
      </c>
    </row>
    <row r="47" spans="1:6" x14ac:dyDescent="0.25">
      <c r="A47" s="187" t="s">
        <v>73</v>
      </c>
      <c r="B47" s="188">
        <v>58799.99</v>
      </c>
      <c r="C47" s="188">
        <v>135000</v>
      </c>
      <c r="D47" s="188">
        <v>67353.53</v>
      </c>
      <c r="E47" s="273">
        <f t="shared" si="0"/>
        <v>114.54683920864612</v>
      </c>
      <c r="F47" s="186">
        <f t="shared" si="1"/>
        <v>49.891503703703705</v>
      </c>
    </row>
    <row r="48" spans="1:6" x14ac:dyDescent="0.25">
      <c r="A48" s="168" t="s">
        <v>4</v>
      </c>
      <c r="B48" s="169">
        <v>58799.99</v>
      </c>
      <c r="C48" s="169">
        <v>135000</v>
      </c>
      <c r="D48" s="169">
        <v>67353.53</v>
      </c>
      <c r="E48" s="255">
        <f t="shared" si="0"/>
        <v>114.54683920864612</v>
      </c>
      <c r="F48" s="75">
        <f t="shared" si="1"/>
        <v>49.891503703703705</v>
      </c>
    </row>
    <row r="49" spans="1:6" x14ac:dyDescent="0.25">
      <c r="A49" s="168" t="s">
        <v>26</v>
      </c>
      <c r="B49" s="169">
        <v>58799.99</v>
      </c>
      <c r="C49" s="169">
        <v>135000</v>
      </c>
      <c r="D49" s="169">
        <v>67353.53</v>
      </c>
      <c r="E49" s="255">
        <f t="shared" si="0"/>
        <v>114.54683920864612</v>
      </c>
      <c r="F49" s="75">
        <f t="shared" si="1"/>
        <v>49.891503703703705</v>
      </c>
    </row>
    <row r="50" spans="1:6" x14ac:dyDescent="0.25">
      <c r="A50" s="168" t="s">
        <v>79</v>
      </c>
      <c r="B50" s="169">
        <v>12765.58</v>
      </c>
      <c r="C50" s="169">
        <v>30000</v>
      </c>
      <c r="D50" s="169">
        <v>15187.45</v>
      </c>
      <c r="E50" s="255">
        <f t="shared" si="0"/>
        <v>118.97187593513183</v>
      </c>
      <c r="F50" s="75">
        <f t="shared" si="1"/>
        <v>50.624833333333342</v>
      </c>
    </row>
    <row r="51" spans="1:6" x14ac:dyDescent="0.25">
      <c r="A51" s="166" t="s">
        <v>106</v>
      </c>
      <c r="B51" s="167">
        <v>12765.58</v>
      </c>
      <c r="C51" s="166"/>
      <c r="D51" s="167">
        <v>15187.45</v>
      </c>
      <c r="E51" s="255">
        <f t="shared" si="0"/>
        <v>118.97187593513183</v>
      </c>
      <c r="F51" s="75">
        <v>0</v>
      </c>
    </row>
    <row r="52" spans="1:6" x14ac:dyDescent="0.25">
      <c r="A52" s="168" t="s">
        <v>83</v>
      </c>
      <c r="B52" s="169">
        <v>20446.560000000001</v>
      </c>
      <c r="C52" s="169">
        <v>45000</v>
      </c>
      <c r="D52" s="169">
        <v>22547.97</v>
      </c>
      <c r="E52" s="255">
        <f t="shared" si="0"/>
        <v>110.277572364251</v>
      </c>
      <c r="F52" s="75">
        <f t="shared" si="1"/>
        <v>50.1066</v>
      </c>
    </row>
    <row r="53" spans="1:6" x14ac:dyDescent="0.25">
      <c r="A53" s="166" t="s">
        <v>84</v>
      </c>
      <c r="B53" s="198">
        <v>192.12</v>
      </c>
      <c r="C53" s="166"/>
      <c r="D53" s="198">
        <v>294.61</v>
      </c>
      <c r="E53" s="255">
        <f t="shared" si="0"/>
        <v>153.34686654174473</v>
      </c>
      <c r="F53" s="75">
        <v>0</v>
      </c>
    </row>
    <row r="54" spans="1:6" x14ac:dyDescent="0.25">
      <c r="A54" s="166" t="s">
        <v>107</v>
      </c>
      <c r="B54" s="167">
        <v>4385.67</v>
      </c>
      <c r="C54" s="166"/>
      <c r="D54" s="167">
        <v>4366.97</v>
      </c>
      <c r="E54" s="255">
        <f t="shared" si="0"/>
        <v>99.573611329625805</v>
      </c>
      <c r="F54" s="75">
        <v>0</v>
      </c>
    </row>
    <row r="55" spans="1:6" x14ac:dyDescent="0.25">
      <c r="A55" s="166" t="s">
        <v>85</v>
      </c>
      <c r="B55" s="167">
        <v>15868.77</v>
      </c>
      <c r="C55" s="166"/>
      <c r="D55" s="167">
        <v>17886.39</v>
      </c>
      <c r="E55" s="255">
        <f t="shared" si="0"/>
        <v>112.71440697672219</v>
      </c>
      <c r="F55" s="75">
        <v>0</v>
      </c>
    </row>
    <row r="56" spans="1:6" x14ac:dyDescent="0.25">
      <c r="A56" s="168" t="s">
        <v>88</v>
      </c>
      <c r="B56" s="169">
        <v>25587.85</v>
      </c>
      <c r="C56" s="169">
        <v>60000</v>
      </c>
      <c r="D56" s="169">
        <v>29618.11</v>
      </c>
      <c r="E56" s="255">
        <f t="shared" si="0"/>
        <v>115.75067854469994</v>
      </c>
      <c r="F56" s="75">
        <f t="shared" si="1"/>
        <v>49.363516666666669</v>
      </c>
    </row>
    <row r="57" spans="1:6" x14ac:dyDescent="0.25">
      <c r="A57" s="166" t="s">
        <v>90</v>
      </c>
      <c r="B57" s="198">
        <v>855.11</v>
      </c>
      <c r="C57" s="166"/>
      <c r="D57" s="198">
        <v>356.25</v>
      </c>
      <c r="E57" s="255">
        <f t="shared" si="0"/>
        <v>41.661306732467168</v>
      </c>
      <c r="F57" s="75">
        <v>0</v>
      </c>
    </row>
    <row r="58" spans="1:6" x14ac:dyDescent="0.25">
      <c r="A58" s="166" t="s">
        <v>92</v>
      </c>
      <c r="B58" s="198">
        <v>310.52</v>
      </c>
      <c r="C58" s="166"/>
      <c r="D58" s="198">
        <v>903.75</v>
      </c>
      <c r="E58" s="255">
        <f t="shared" si="0"/>
        <v>291.04405513332472</v>
      </c>
      <c r="F58" s="75">
        <v>0</v>
      </c>
    </row>
    <row r="59" spans="1:6" x14ac:dyDescent="0.25">
      <c r="A59" s="166" t="s">
        <v>109</v>
      </c>
      <c r="B59" s="167">
        <v>17935.47</v>
      </c>
      <c r="C59" s="166"/>
      <c r="D59" s="167">
        <v>23478.3</v>
      </c>
      <c r="E59" s="255">
        <f t="shared" si="0"/>
        <v>130.90429188641278</v>
      </c>
      <c r="F59" s="75">
        <v>0</v>
      </c>
    </row>
    <row r="60" spans="1:6" x14ac:dyDescent="0.25">
      <c r="A60" s="166" t="s">
        <v>93</v>
      </c>
      <c r="B60" s="167">
        <v>3495.02</v>
      </c>
      <c r="C60" s="166"/>
      <c r="D60" s="198">
        <v>351.08</v>
      </c>
      <c r="E60" s="255">
        <f t="shared" si="0"/>
        <v>10.045149956223426</v>
      </c>
      <c r="F60" s="75">
        <v>0</v>
      </c>
    </row>
    <row r="61" spans="1:6" x14ac:dyDescent="0.25">
      <c r="A61" s="166" t="s">
        <v>94</v>
      </c>
      <c r="B61" s="167">
        <v>2022.15</v>
      </c>
      <c r="C61" s="166"/>
      <c r="D61" s="167">
        <v>2256.0700000000002</v>
      </c>
      <c r="E61" s="255">
        <f t="shared" si="0"/>
        <v>111.56788566624634</v>
      </c>
      <c r="F61" s="75">
        <v>0</v>
      </c>
    </row>
    <row r="62" spans="1:6" x14ac:dyDescent="0.25">
      <c r="A62" s="166" t="s">
        <v>96</v>
      </c>
      <c r="B62" s="198">
        <v>969.58</v>
      </c>
      <c r="C62" s="166"/>
      <c r="D62" s="167">
        <v>2272.66</v>
      </c>
      <c r="E62" s="255">
        <f t="shared" si="0"/>
        <v>234.39633655809732</v>
      </c>
      <c r="F62" s="75">
        <v>0</v>
      </c>
    </row>
    <row r="63" spans="1:6" x14ac:dyDescent="0.25">
      <c r="A63" s="269" t="s">
        <v>110</v>
      </c>
      <c r="B63" s="274">
        <v>135</v>
      </c>
      <c r="C63" s="270">
        <v>3000</v>
      </c>
      <c r="D63" s="274">
        <v>953.31</v>
      </c>
      <c r="E63" s="271">
        <f t="shared" si="0"/>
        <v>706.15555555555557</v>
      </c>
      <c r="F63" s="272">
        <f t="shared" si="1"/>
        <v>31.777000000000001</v>
      </c>
    </row>
    <row r="64" spans="1:6" x14ac:dyDescent="0.25">
      <c r="A64" s="166" t="s">
        <v>208</v>
      </c>
      <c r="B64" s="198">
        <v>135</v>
      </c>
      <c r="C64" s="167">
        <v>3000</v>
      </c>
      <c r="D64" s="198">
        <v>953.31</v>
      </c>
      <c r="E64" s="255">
        <f t="shared" si="0"/>
        <v>706.15555555555557</v>
      </c>
      <c r="F64" s="75">
        <f t="shared" si="1"/>
        <v>31.777000000000001</v>
      </c>
    </row>
    <row r="65" spans="1:6" x14ac:dyDescent="0.25">
      <c r="A65" s="187" t="s">
        <v>73</v>
      </c>
      <c r="B65" s="189">
        <v>135</v>
      </c>
      <c r="C65" s="188">
        <v>3000</v>
      </c>
      <c r="D65" s="189">
        <v>953.31</v>
      </c>
      <c r="E65" s="273">
        <f t="shared" si="0"/>
        <v>706.15555555555557</v>
      </c>
      <c r="F65" s="186">
        <f t="shared" si="1"/>
        <v>31.777000000000001</v>
      </c>
    </row>
    <row r="66" spans="1:6" x14ac:dyDescent="0.25">
      <c r="A66" s="168" t="s">
        <v>4</v>
      </c>
      <c r="B66" s="170">
        <v>135</v>
      </c>
      <c r="C66" s="169">
        <v>3000</v>
      </c>
      <c r="D66" s="170">
        <v>953.31</v>
      </c>
      <c r="E66" s="255">
        <f t="shared" si="0"/>
        <v>706.15555555555557</v>
      </c>
      <c r="F66" s="75">
        <f t="shared" si="1"/>
        <v>31.777000000000001</v>
      </c>
    </row>
    <row r="67" spans="1:6" x14ac:dyDescent="0.25">
      <c r="A67" s="168" t="s">
        <v>26</v>
      </c>
      <c r="B67" s="170">
        <v>135</v>
      </c>
      <c r="C67" s="169">
        <v>3000</v>
      </c>
      <c r="D67" s="170">
        <v>953.31</v>
      </c>
      <c r="E67" s="255">
        <f t="shared" si="0"/>
        <v>706.15555555555557</v>
      </c>
      <c r="F67" s="75">
        <f t="shared" si="1"/>
        <v>31.777000000000001</v>
      </c>
    </row>
    <row r="68" spans="1:6" x14ac:dyDescent="0.25">
      <c r="A68" s="168" t="s">
        <v>88</v>
      </c>
      <c r="B68" s="170">
        <v>135</v>
      </c>
      <c r="C68" s="169">
        <v>3000</v>
      </c>
      <c r="D68" s="170">
        <v>953.31</v>
      </c>
      <c r="E68" s="255">
        <f t="shared" si="0"/>
        <v>706.15555555555557</v>
      </c>
      <c r="F68" s="75">
        <f t="shared" si="1"/>
        <v>31.777000000000001</v>
      </c>
    </row>
    <row r="69" spans="1:6" x14ac:dyDescent="0.25">
      <c r="A69" s="166" t="s">
        <v>90</v>
      </c>
      <c r="B69" s="198">
        <v>135</v>
      </c>
      <c r="C69" s="166"/>
      <c r="D69" s="198">
        <v>953.31</v>
      </c>
      <c r="E69" s="255">
        <f t="shared" si="0"/>
        <v>706.15555555555557</v>
      </c>
      <c r="F69" s="75">
        <v>0</v>
      </c>
    </row>
    <row r="70" spans="1:6" ht="26.25" x14ac:dyDescent="0.25">
      <c r="A70" s="260" t="s">
        <v>113</v>
      </c>
      <c r="B70" s="261">
        <v>55759.97</v>
      </c>
      <c r="C70" s="261">
        <v>110020</v>
      </c>
      <c r="D70" s="261">
        <v>46492.2</v>
      </c>
      <c r="E70" s="262">
        <f t="shared" si="0"/>
        <v>83.379169680328019</v>
      </c>
      <c r="F70" s="263">
        <f t="shared" si="1"/>
        <v>42.257953099436463</v>
      </c>
    </row>
    <row r="71" spans="1:6" x14ac:dyDescent="0.25">
      <c r="A71" s="269" t="s">
        <v>114</v>
      </c>
      <c r="B71" s="270">
        <v>55759.97</v>
      </c>
      <c r="C71" s="270">
        <v>110020</v>
      </c>
      <c r="D71" s="270">
        <v>46492.2</v>
      </c>
      <c r="E71" s="271">
        <f t="shared" si="0"/>
        <v>83.379169680328019</v>
      </c>
      <c r="F71" s="272">
        <f t="shared" si="1"/>
        <v>42.257953099436463</v>
      </c>
    </row>
    <row r="72" spans="1:6" x14ac:dyDescent="0.25">
      <c r="A72" s="166" t="s">
        <v>209</v>
      </c>
      <c r="B72" s="167">
        <v>55759.97</v>
      </c>
      <c r="C72" s="167">
        <v>110020</v>
      </c>
      <c r="D72" s="167">
        <v>46492.2</v>
      </c>
      <c r="E72" s="255">
        <f t="shared" si="0"/>
        <v>83.379169680328019</v>
      </c>
      <c r="F72" s="75">
        <f t="shared" si="1"/>
        <v>42.257953099436463</v>
      </c>
    </row>
    <row r="73" spans="1:6" x14ac:dyDescent="0.25">
      <c r="A73" s="187" t="s">
        <v>65</v>
      </c>
      <c r="B73" s="188">
        <v>55759.97</v>
      </c>
      <c r="C73" s="188">
        <v>110020</v>
      </c>
      <c r="D73" s="188">
        <v>46492.2</v>
      </c>
      <c r="E73" s="273">
        <f t="shared" si="0"/>
        <v>83.379169680328019</v>
      </c>
      <c r="F73" s="186">
        <f t="shared" si="1"/>
        <v>42.257953099436463</v>
      </c>
    </row>
    <row r="74" spans="1:6" x14ac:dyDescent="0.25">
      <c r="A74" s="168" t="s">
        <v>4</v>
      </c>
      <c r="B74" s="169">
        <v>50803.43</v>
      </c>
      <c r="C74" s="169">
        <v>103620</v>
      </c>
      <c r="D74" s="169">
        <v>46062.25</v>
      </c>
      <c r="E74" s="255">
        <f t="shared" ref="E74:E130" si="2">D74/B74*100</f>
        <v>90.667598624738517</v>
      </c>
      <c r="F74" s="75">
        <f t="shared" ref="F74:F136" si="3">D74/C74*100</f>
        <v>44.453049604323489</v>
      </c>
    </row>
    <row r="75" spans="1:6" x14ac:dyDescent="0.25">
      <c r="A75" s="168" t="s">
        <v>25</v>
      </c>
      <c r="B75" s="169">
        <v>8046.3</v>
      </c>
      <c r="C75" s="169">
        <v>25020</v>
      </c>
      <c r="D75" s="169">
        <v>11117.51</v>
      </c>
      <c r="E75" s="255">
        <f t="shared" si="2"/>
        <v>138.16922063557163</v>
      </c>
      <c r="F75" s="75">
        <f t="shared" si="3"/>
        <v>44.434492406075144</v>
      </c>
    </row>
    <row r="76" spans="1:6" x14ac:dyDescent="0.25">
      <c r="A76" s="168" t="s">
        <v>115</v>
      </c>
      <c r="B76" s="169">
        <v>6649.19</v>
      </c>
      <c r="C76" s="169">
        <v>20000</v>
      </c>
      <c r="D76" s="169">
        <v>9199.58</v>
      </c>
      <c r="E76" s="255">
        <f t="shared" si="2"/>
        <v>138.35640130602377</v>
      </c>
      <c r="F76" s="75">
        <f t="shared" si="3"/>
        <v>45.997899999999994</v>
      </c>
    </row>
    <row r="77" spans="1:6" x14ac:dyDescent="0.25">
      <c r="A77" s="166" t="s">
        <v>116</v>
      </c>
      <c r="B77" s="167">
        <v>6649.19</v>
      </c>
      <c r="C77" s="166"/>
      <c r="D77" s="167">
        <v>9199.58</v>
      </c>
      <c r="E77" s="255">
        <f t="shared" si="2"/>
        <v>138.35640130602377</v>
      </c>
      <c r="F77" s="75">
        <v>0</v>
      </c>
    </row>
    <row r="78" spans="1:6" x14ac:dyDescent="0.25">
      <c r="A78" s="168" t="s">
        <v>117</v>
      </c>
      <c r="B78" s="170">
        <v>300</v>
      </c>
      <c r="C78" s="169">
        <v>1020</v>
      </c>
      <c r="D78" s="170">
        <v>400</v>
      </c>
      <c r="E78" s="255">
        <f t="shared" si="2"/>
        <v>133.33333333333331</v>
      </c>
      <c r="F78" s="75">
        <f t="shared" si="3"/>
        <v>39.215686274509807</v>
      </c>
    </row>
    <row r="79" spans="1:6" x14ac:dyDescent="0.25">
      <c r="A79" s="166" t="s">
        <v>118</v>
      </c>
      <c r="B79" s="198">
        <v>300</v>
      </c>
      <c r="C79" s="166"/>
      <c r="D79" s="198">
        <v>400</v>
      </c>
      <c r="E79" s="255">
        <f t="shared" si="2"/>
        <v>133.33333333333331</v>
      </c>
      <c r="F79" s="75">
        <v>0</v>
      </c>
    </row>
    <row r="80" spans="1:6" x14ac:dyDescent="0.25">
      <c r="A80" s="168" t="s">
        <v>119</v>
      </c>
      <c r="B80" s="169">
        <v>1097.1099999999999</v>
      </c>
      <c r="C80" s="169">
        <v>4000</v>
      </c>
      <c r="D80" s="169">
        <v>1517.93</v>
      </c>
      <c r="E80" s="255">
        <f t="shared" si="2"/>
        <v>138.35713829971473</v>
      </c>
      <c r="F80" s="75">
        <f t="shared" si="3"/>
        <v>37.948250000000002</v>
      </c>
    </row>
    <row r="81" spans="1:6" x14ac:dyDescent="0.25">
      <c r="A81" s="166" t="s">
        <v>120</v>
      </c>
      <c r="B81" s="167">
        <v>1097.1099999999999</v>
      </c>
      <c r="C81" s="166"/>
      <c r="D81" s="167">
        <v>1517.93</v>
      </c>
      <c r="E81" s="255">
        <f t="shared" si="2"/>
        <v>138.35713829971473</v>
      </c>
      <c r="F81" s="75">
        <v>0</v>
      </c>
    </row>
    <row r="82" spans="1:6" x14ac:dyDescent="0.25">
      <c r="A82" s="168" t="s">
        <v>26</v>
      </c>
      <c r="B82" s="169">
        <v>42267.57</v>
      </c>
      <c r="C82" s="169">
        <v>77600</v>
      </c>
      <c r="D82" s="169">
        <v>34756.660000000003</v>
      </c>
      <c r="E82" s="255">
        <f t="shared" si="2"/>
        <v>82.23008798471264</v>
      </c>
      <c r="F82" s="75">
        <f t="shared" si="3"/>
        <v>44.789510309278356</v>
      </c>
    </row>
    <row r="83" spans="1:6" x14ac:dyDescent="0.25">
      <c r="A83" s="168" t="s">
        <v>79</v>
      </c>
      <c r="B83" s="169">
        <v>6459.47</v>
      </c>
      <c r="C83" s="169">
        <v>7500</v>
      </c>
      <c r="D83" s="169">
        <v>5527.92</v>
      </c>
      <c r="E83" s="255">
        <f t="shared" si="2"/>
        <v>85.578538177280791</v>
      </c>
      <c r="F83" s="75">
        <f t="shared" si="3"/>
        <v>73.705600000000004</v>
      </c>
    </row>
    <row r="84" spans="1:6" x14ac:dyDescent="0.25">
      <c r="A84" s="166" t="s">
        <v>80</v>
      </c>
      <c r="B84" s="167">
        <v>3898.87</v>
      </c>
      <c r="C84" s="166"/>
      <c r="D84" s="167">
        <v>2460.12</v>
      </c>
      <c r="E84" s="255">
        <f t="shared" si="2"/>
        <v>63.098282322826869</v>
      </c>
      <c r="F84" s="75">
        <v>0</v>
      </c>
    </row>
    <row r="85" spans="1:6" x14ac:dyDescent="0.25">
      <c r="A85" s="166" t="s">
        <v>81</v>
      </c>
      <c r="B85" s="198">
        <v>685</v>
      </c>
      <c r="C85" s="166"/>
      <c r="D85" s="167">
        <v>1394.8</v>
      </c>
      <c r="E85" s="255">
        <f t="shared" si="2"/>
        <v>203.62043795620437</v>
      </c>
      <c r="F85" s="75">
        <v>0</v>
      </c>
    </row>
    <row r="86" spans="1:6" x14ac:dyDescent="0.25">
      <c r="A86" s="166" t="s">
        <v>82</v>
      </c>
      <c r="B86" s="167">
        <v>1875.6</v>
      </c>
      <c r="C86" s="166"/>
      <c r="D86" s="167">
        <v>1673</v>
      </c>
      <c r="E86" s="255">
        <f t="shared" si="2"/>
        <v>89.198123267221163</v>
      </c>
      <c r="F86" s="75">
        <v>0</v>
      </c>
    </row>
    <row r="87" spans="1:6" x14ac:dyDescent="0.25">
      <c r="A87" s="168" t="s">
        <v>83</v>
      </c>
      <c r="B87" s="169">
        <v>26163.1</v>
      </c>
      <c r="C87" s="169">
        <v>40000</v>
      </c>
      <c r="D87" s="169">
        <v>23035.23</v>
      </c>
      <c r="E87" s="255">
        <f t="shared" si="2"/>
        <v>88.044727115670554</v>
      </c>
      <c r="F87" s="75">
        <f t="shared" si="3"/>
        <v>57.588074999999996</v>
      </c>
    </row>
    <row r="88" spans="1:6" x14ac:dyDescent="0.25">
      <c r="A88" s="166" t="s">
        <v>84</v>
      </c>
      <c r="B88" s="198">
        <v>703.15</v>
      </c>
      <c r="C88" s="166"/>
      <c r="D88" s="167">
        <v>1083.3</v>
      </c>
      <c r="E88" s="255">
        <f t="shared" si="2"/>
        <v>154.06385550735973</v>
      </c>
      <c r="F88" s="75">
        <v>0</v>
      </c>
    </row>
    <row r="89" spans="1:6" x14ac:dyDescent="0.25">
      <c r="A89" s="166" t="s">
        <v>107</v>
      </c>
      <c r="B89" s="167">
        <v>24039.23</v>
      </c>
      <c r="C89" s="166"/>
      <c r="D89" s="167">
        <v>21643.46</v>
      </c>
      <c r="E89" s="255">
        <f t="shared" si="2"/>
        <v>90.033915395792633</v>
      </c>
      <c r="F89" s="75">
        <v>0</v>
      </c>
    </row>
    <row r="90" spans="1:6" x14ac:dyDescent="0.25">
      <c r="A90" s="166" t="s">
        <v>85</v>
      </c>
      <c r="B90" s="198">
        <v>391.86</v>
      </c>
      <c r="C90" s="166"/>
      <c r="D90" s="198">
        <v>308.47000000000003</v>
      </c>
      <c r="E90" s="255">
        <f t="shared" si="2"/>
        <v>78.719440616546734</v>
      </c>
      <c r="F90" s="75">
        <v>0</v>
      </c>
    </row>
    <row r="91" spans="1:6" x14ac:dyDescent="0.25">
      <c r="A91" s="166" t="s">
        <v>86</v>
      </c>
      <c r="B91" s="198">
        <v>333.89</v>
      </c>
      <c r="C91" s="166"/>
      <c r="D91" s="166"/>
      <c r="E91" s="255">
        <f t="shared" si="2"/>
        <v>0</v>
      </c>
      <c r="F91" s="75">
        <v>0</v>
      </c>
    </row>
    <row r="92" spans="1:6" x14ac:dyDescent="0.25">
      <c r="A92" s="166" t="s">
        <v>87</v>
      </c>
      <c r="B92" s="198">
        <v>694.97</v>
      </c>
      <c r="C92" s="166"/>
      <c r="D92" s="166"/>
      <c r="E92" s="255">
        <f t="shared" si="2"/>
        <v>0</v>
      </c>
      <c r="F92" s="75">
        <v>0</v>
      </c>
    </row>
    <row r="93" spans="1:6" x14ac:dyDescent="0.25">
      <c r="A93" s="168" t="s">
        <v>88</v>
      </c>
      <c r="B93" s="169">
        <v>5904.45</v>
      </c>
      <c r="C93" s="169">
        <v>20000</v>
      </c>
      <c r="D93" s="169">
        <v>3808.25</v>
      </c>
      <c r="E93" s="255">
        <f t="shared" si="2"/>
        <v>64.497963400486086</v>
      </c>
      <c r="F93" s="75">
        <f t="shared" si="3"/>
        <v>19.041250000000002</v>
      </c>
    </row>
    <row r="94" spans="1:6" x14ac:dyDescent="0.25">
      <c r="A94" s="166" t="s">
        <v>90</v>
      </c>
      <c r="B94" s="167">
        <v>1258.8900000000001</v>
      </c>
      <c r="C94" s="166"/>
      <c r="D94" s="198">
        <v>261.93</v>
      </c>
      <c r="E94" s="255">
        <f t="shared" si="2"/>
        <v>20.806424707480396</v>
      </c>
      <c r="F94" s="75">
        <v>0</v>
      </c>
    </row>
    <row r="95" spans="1:6" x14ac:dyDescent="0.25">
      <c r="A95" s="166" t="s">
        <v>91</v>
      </c>
      <c r="B95" s="198">
        <v>137.76</v>
      </c>
      <c r="C95" s="166"/>
      <c r="D95" s="198">
        <v>150.96</v>
      </c>
      <c r="E95" s="255">
        <f t="shared" si="2"/>
        <v>109.58188153310107</v>
      </c>
      <c r="F95" s="75">
        <v>0</v>
      </c>
    </row>
    <row r="96" spans="1:6" x14ac:dyDescent="0.25">
      <c r="A96" s="166" t="s">
        <v>92</v>
      </c>
      <c r="B96" s="198">
        <v>266.55</v>
      </c>
      <c r="C96" s="166"/>
      <c r="D96" s="198">
        <v>790</v>
      </c>
      <c r="E96" s="255">
        <f t="shared" si="2"/>
        <v>296.37966610392044</v>
      </c>
      <c r="F96" s="75">
        <v>0</v>
      </c>
    </row>
    <row r="97" spans="1:6" x14ac:dyDescent="0.25">
      <c r="A97" s="166" t="s">
        <v>93</v>
      </c>
      <c r="B97" s="166"/>
      <c r="C97" s="166"/>
      <c r="D97" s="198">
        <v>161.65</v>
      </c>
      <c r="E97" s="255">
        <v>0</v>
      </c>
      <c r="F97" s="75">
        <v>0</v>
      </c>
    </row>
    <row r="98" spans="1:6" x14ac:dyDescent="0.25">
      <c r="A98" s="166" t="s">
        <v>94</v>
      </c>
      <c r="B98" s="167">
        <v>2589.3200000000002</v>
      </c>
      <c r="C98" s="166"/>
      <c r="D98" s="167">
        <v>1170.33</v>
      </c>
      <c r="E98" s="255">
        <f t="shared" si="2"/>
        <v>45.198353235598532</v>
      </c>
      <c r="F98" s="75">
        <v>0</v>
      </c>
    </row>
    <row r="99" spans="1:6" x14ac:dyDescent="0.25">
      <c r="A99" s="166" t="s">
        <v>95</v>
      </c>
      <c r="B99" s="198">
        <v>398.16</v>
      </c>
      <c r="C99" s="166"/>
      <c r="D99" s="198">
        <v>438</v>
      </c>
      <c r="E99" s="255">
        <f t="shared" si="2"/>
        <v>110.00602772754671</v>
      </c>
      <c r="F99" s="75">
        <v>0</v>
      </c>
    </row>
    <row r="100" spans="1:6" x14ac:dyDescent="0.25">
      <c r="A100" s="166" t="s">
        <v>96</v>
      </c>
      <c r="B100" s="167">
        <v>1253.77</v>
      </c>
      <c r="C100" s="166"/>
      <c r="D100" s="198">
        <v>835.38</v>
      </c>
      <c r="E100" s="255">
        <f t="shared" si="2"/>
        <v>66.629445592094243</v>
      </c>
      <c r="F100" s="75">
        <v>0</v>
      </c>
    </row>
    <row r="101" spans="1:6" x14ac:dyDescent="0.25">
      <c r="A101" s="168" t="s">
        <v>210</v>
      </c>
      <c r="B101" s="168"/>
      <c r="C101" s="170">
        <v>100</v>
      </c>
      <c r="D101" s="170">
        <v>45</v>
      </c>
      <c r="E101" s="255">
        <v>0</v>
      </c>
      <c r="F101" s="75">
        <f t="shared" si="3"/>
        <v>45</v>
      </c>
    </row>
    <row r="102" spans="1:6" x14ac:dyDescent="0.25">
      <c r="A102" s="166" t="s">
        <v>191</v>
      </c>
      <c r="B102" s="166"/>
      <c r="C102" s="166"/>
      <c r="D102" s="198">
        <v>45</v>
      </c>
      <c r="E102" s="255">
        <v>0</v>
      </c>
      <c r="F102" s="75">
        <v>0</v>
      </c>
    </row>
    <row r="103" spans="1:6" x14ac:dyDescent="0.25">
      <c r="A103" s="168" t="s">
        <v>97</v>
      </c>
      <c r="B103" s="169">
        <v>3740.55</v>
      </c>
      <c r="C103" s="169">
        <v>10000</v>
      </c>
      <c r="D103" s="169">
        <v>2340.2600000000002</v>
      </c>
      <c r="E103" s="255">
        <f t="shared" si="2"/>
        <v>62.564596115544511</v>
      </c>
      <c r="F103" s="75">
        <f t="shared" si="3"/>
        <v>23.4026</v>
      </c>
    </row>
    <row r="104" spans="1:6" x14ac:dyDescent="0.25">
      <c r="A104" s="166" t="s">
        <v>98</v>
      </c>
      <c r="B104" s="198">
        <v>123.7</v>
      </c>
      <c r="C104" s="166"/>
      <c r="D104" s="198">
        <v>189.93</v>
      </c>
      <c r="E104" s="255">
        <f t="shared" si="2"/>
        <v>153.5408245755861</v>
      </c>
      <c r="F104" s="75">
        <v>0</v>
      </c>
    </row>
    <row r="105" spans="1:6" x14ac:dyDescent="0.25">
      <c r="A105" s="166" t="s">
        <v>121</v>
      </c>
      <c r="B105" s="167">
        <v>3150.85</v>
      </c>
      <c r="C105" s="166"/>
      <c r="D105" s="167">
        <v>1784.11</v>
      </c>
      <c r="E105" s="255">
        <f t="shared" si="2"/>
        <v>56.623133440182805</v>
      </c>
      <c r="F105" s="75">
        <v>0</v>
      </c>
    </row>
    <row r="106" spans="1:6" x14ac:dyDescent="0.25">
      <c r="A106" s="166" t="s">
        <v>99</v>
      </c>
      <c r="B106" s="198">
        <v>315</v>
      </c>
      <c r="C106" s="166"/>
      <c r="D106" s="198">
        <v>315</v>
      </c>
      <c r="E106" s="255">
        <f t="shared" si="2"/>
        <v>100</v>
      </c>
      <c r="F106" s="75">
        <v>0</v>
      </c>
    </row>
    <row r="107" spans="1:6" x14ac:dyDescent="0.25">
      <c r="A107" s="166" t="s">
        <v>101</v>
      </c>
      <c r="B107" s="198">
        <v>151</v>
      </c>
      <c r="C107" s="166"/>
      <c r="D107" s="198">
        <v>51.22</v>
      </c>
      <c r="E107" s="255">
        <f t="shared" si="2"/>
        <v>33.920529801324498</v>
      </c>
      <c r="F107" s="75">
        <v>0</v>
      </c>
    </row>
    <row r="108" spans="1:6" x14ac:dyDescent="0.25">
      <c r="A108" s="168" t="s">
        <v>27</v>
      </c>
      <c r="B108" s="170">
        <v>489.56</v>
      </c>
      <c r="C108" s="169">
        <v>1000</v>
      </c>
      <c r="D108" s="170">
        <v>188.08</v>
      </c>
      <c r="E108" s="255">
        <f t="shared" si="2"/>
        <v>38.418171419233602</v>
      </c>
      <c r="F108" s="75">
        <f t="shared" si="3"/>
        <v>18.808000000000003</v>
      </c>
    </row>
    <row r="109" spans="1:6" x14ac:dyDescent="0.25">
      <c r="A109" s="168" t="s">
        <v>102</v>
      </c>
      <c r="B109" s="170">
        <v>489.56</v>
      </c>
      <c r="C109" s="169">
        <v>1000</v>
      </c>
      <c r="D109" s="170">
        <v>188.08</v>
      </c>
      <c r="E109" s="255">
        <f t="shared" si="2"/>
        <v>38.418171419233602</v>
      </c>
      <c r="F109" s="75">
        <f t="shared" si="3"/>
        <v>18.808000000000003</v>
      </c>
    </row>
    <row r="110" spans="1:6" x14ac:dyDescent="0.25">
      <c r="A110" s="166" t="s">
        <v>103</v>
      </c>
      <c r="B110" s="198">
        <v>489.56</v>
      </c>
      <c r="C110" s="166"/>
      <c r="D110" s="198">
        <v>186.63</v>
      </c>
      <c r="E110" s="255">
        <f t="shared" si="2"/>
        <v>38.12198709044857</v>
      </c>
      <c r="F110" s="75">
        <v>0</v>
      </c>
    </row>
    <row r="111" spans="1:6" x14ac:dyDescent="0.25">
      <c r="A111" s="166" t="s">
        <v>104</v>
      </c>
      <c r="B111" s="166"/>
      <c r="C111" s="166"/>
      <c r="D111" s="198">
        <v>1.45</v>
      </c>
      <c r="E111" s="255">
        <v>0</v>
      </c>
      <c r="F111" s="75">
        <v>0</v>
      </c>
    </row>
    <row r="112" spans="1:6" x14ac:dyDescent="0.25">
      <c r="A112" s="168" t="s">
        <v>5</v>
      </c>
      <c r="B112" s="169">
        <v>4956.54</v>
      </c>
      <c r="C112" s="169">
        <v>6400</v>
      </c>
      <c r="D112" s="170">
        <v>429.95</v>
      </c>
      <c r="E112" s="255">
        <f t="shared" si="2"/>
        <v>8.6743978662534751</v>
      </c>
      <c r="F112" s="75">
        <f t="shared" si="3"/>
        <v>6.7179687499999998</v>
      </c>
    </row>
    <row r="113" spans="1:6" x14ac:dyDescent="0.25">
      <c r="A113" s="168" t="s">
        <v>32</v>
      </c>
      <c r="B113" s="169">
        <v>4956.54</v>
      </c>
      <c r="C113" s="169">
        <v>6400</v>
      </c>
      <c r="D113" s="170">
        <v>429.95</v>
      </c>
      <c r="E113" s="255">
        <f t="shared" si="2"/>
        <v>8.6743978662534751</v>
      </c>
      <c r="F113" s="75">
        <f t="shared" si="3"/>
        <v>6.7179687499999998</v>
      </c>
    </row>
    <row r="114" spans="1:6" x14ac:dyDescent="0.25">
      <c r="A114" s="168" t="s">
        <v>122</v>
      </c>
      <c r="B114" s="170">
        <v>729.31</v>
      </c>
      <c r="C114" s="168"/>
      <c r="D114" s="168"/>
      <c r="E114" s="255">
        <f t="shared" si="2"/>
        <v>0</v>
      </c>
      <c r="F114" s="75">
        <v>0</v>
      </c>
    </row>
    <row r="115" spans="1:6" x14ac:dyDescent="0.25">
      <c r="A115" s="166" t="s">
        <v>123</v>
      </c>
      <c r="B115" s="198">
        <v>729.31</v>
      </c>
      <c r="C115" s="166"/>
      <c r="D115" s="166"/>
      <c r="E115" s="255">
        <f t="shared" si="2"/>
        <v>0</v>
      </c>
      <c r="F115" s="75">
        <v>0</v>
      </c>
    </row>
    <row r="116" spans="1:6" x14ac:dyDescent="0.25">
      <c r="A116" s="168" t="s">
        <v>124</v>
      </c>
      <c r="B116" s="169">
        <v>4227.2299999999996</v>
      </c>
      <c r="C116" s="169">
        <v>6000</v>
      </c>
      <c r="D116" s="170">
        <v>429.95</v>
      </c>
      <c r="E116" s="255">
        <f t="shared" si="2"/>
        <v>10.170963018335884</v>
      </c>
      <c r="F116" s="75">
        <f t="shared" si="3"/>
        <v>7.1658333333333335</v>
      </c>
    </row>
    <row r="117" spans="1:6" x14ac:dyDescent="0.25">
      <c r="A117" s="166" t="s">
        <v>125</v>
      </c>
      <c r="B117" s="167">
        <v>2468.65</v>
      </c>
      <c r="C117" s="166"/>
      <c r="D117" s="198">
        <v>429.95</v>
      </c>
      <c r="E117" s="255">
        <f t="shared" si="2"/>
        <v>17.416401677029956</v>
      </c>
      <c r="F117" s="75">
        <v>0</v>
      </c>
    </row>
    <row r="118" spans="1:6" x14ac:dyDescent="0.25">
      <c r="A118" s="166" t="s">
        <v>126</v>
      </c>
      <c r="B118" s="167">
        <v>1758.58</v>
      </c>
      <c r="C118" s="166"/>
      <c r="D118" s="166"/>
      <c r="E118" s="255">
        <f t="shared" si="2"/>
        <v>0</v>
      </c>
      <c r="F118" s="75">
        <v>0</v>
      </c>
    </row>
    <row r="119" spans="1:6" x14ac:dyDescent="0.25">
      <c r="A119" s="168" t="s">
        <v>127</v>
      </c>
      <c r="B119" s="168"/>
      <c r="C119" s="170">
        <v>400</v>
      </c>
      <c r="D119" s="168"/>
      <c r="E119" s="255">
        <v>0</v>
      </c>
      <c r="F119" s="75">
        <f t="shared" si="3"/>
        <v>0</v>
      </c>
    </row>
    <row r="120" spans="1:6" x14ac:dyDescent="0.25">
      <c r="A120" s="260" t="s">
        <v>128</v>
      </c>
      <c r="B120" s="261">
        <v>4939.08</v>
      </c>
      <c r="C120" s="261">
        <v>46534.01</v>
      </c>
      <c r="D120" s="261">
        <v>14795.72</v>
      </c>
      <c r="E120" s="262">
        <f t="shared" si="2"/>
        <v>299.56429132551</v>
      </c>
      <c r="F120" s="263">
        <f t="shared" si="3"/>
        <v>31.795497529656263</v>
      </c>
    </row>
    <row r="121" spans="1:6" x14ac:dyDescent="0.25">
      <c r="A121" s="264" t="s">
        <v>129</v>
      </c>
      <c r="B121" s="265">
        <v>776.24</v>
      </c>
      <c r="C121" s="266">
        <v>4100</v>
      </c>
      <c r="D121" s="266">
        <v>2297.14</v>
      </c>
      <c r="E121" s="267">
        <f t="shared" si="2"/>
        <v>295.93167061733482</v>
      </c>
      <c r="F121" s="268">
        <f t="shared" si="3"/>
        <v>56.027804878048784</v>
      </c>
    </row>
    <row r="122" spans="1:6" x14ac:dyDescent="0.25">
      <c r="A122" s="166" t="s">
        <v>209</v>
      </c>
      <c r="B122" s="198">
        <v>776.24</v>
      </c>
      <c r="C122" s="167">
        <v>4100</v>
      </c>
      <c r="D122" s="167">
        <v>2297.14</v>
      </c>
      <c r="E122" s="255">
        <f t="shared" si="2"/>
        <v>295.93167061733482</v>
      </c>
      <c r="F122" s="75">
        <f t="shared" si="3"/>
        <v>56.027804878048784</v>
      </c>
    </row>
    <row r="123" spans="1:6" x14ac:dyDescent="0.25">
      <c r="A123" s="187" t="s">
        <v>72</v>
      </c>
      <c r="B123" s="189">
        <v>776.24</v>
      </c>
      <c r="C123" s="188">
        <v>4100</v>
      </c>
      <c r="D123" s="188">
        <v>2297.14</v>
      </c>
      <c r="E123" s="273">
        <f t="shared" si="2"/>
        <v>295.93167061733482</v>
      </c>
      <c r="F123" s="186">
        <f t="shared" si="3"/>
        <v>56.027804878048784</v>
      </c>
    </row>
    <row r="124" spans="1:6" x14ac:dyDescent="0.25">
      <c r="A124" s="168" t="s">
        <v>4</v>
      </c>
      <c r="B124" s="170">
        <v>776.24</v>
      </c>
      <c r="C124" s="169">
        <v>3500</v>
      </c>
      <c r="D124" s="169">
        <v>2297.14</v>
      </c>
      <c r="E124" s="255">
        <f t="shared" si="2"/>
        <v>295.93167061733482</v>
      </c>
      <c r="F124" s="75">
        <f t="shared" si="3"/>
        <v>65.632571428571424</v>
      </c>
    </row>
    <row r="125" spans="1:6" x14ac:dyDescent="0.25">
      <c r="A125" s="168" t="s">
        <v>26</v>
      </c>
      <c r="B125" s="170">
        <v>776.24</v>
      </c>
      <c r="C125" s="169">
        <v>3500</v>
      </c>
      <c r="D125" s="169">
        <v>2297.14</v>
      </c>
      <c r="E125" s="255">
        <f t="shared" si="2"/>
        <v>295.93167061733482</v>
      </c>
      <c r="F125" s="75">
        <f t="shared" si="3"/>
        <v>65.632571428571424</v>
      </c>
    </row>
    <row r="126" spans="1:6" x14ac:dyDescent="0.25">
      <c r="A126" s="168" t="s">
        <v>83</v>
      </c>
      <c r="B126" s="170">
        <v>568.04</v>
      </c>
      <c r="C126" s="169">
        <v>3000</v>
      </c>
      <c r="D126" s="169">
        <v>1797.14</v>
      </c>
      <c r="E126" s="255">
        <f t="shared" si="2"/>
        <v>316.37560735159502</v>
      </c>
      <c r="F126" s="75">
        <f t="shared" si="3"/>
        <v>59.904666666666671</v>
      </c>
    </row>
    <row r="127" spans="1:6" x14ac:dyDescent="0.25">
      <c r="A127" s="166" t="s">
        <v>84</v>
      </c>
      <c r="B127" s="198">
        <v>140.6</v>
      </c>
      <c r="C127" s="166"/>
      <c r="D127" s="167">
        <v>1133.7</v>
      </c>
      <c r="E127" s="255">
        <f t="shared" si="2"/>
        <v>806.33001422475115</v>
      </c>
      <c r="F127" s="75">
        <v>0</v>
      </c>
    </row>
    <row r="128" spans="1:6" x14ac:dyDescent="0.25">
      <c r="A128" s="166" t="s">
        <v>107</v>
      </c>
      <c r="B128" s="198">
        <v>427.44</v>
      </c>
      <c r="C128" s="166"/>
      <c r="D128" s="198">
        <v>663.44</v>
      </c>
      <c r="E128" s="255">
        <f t="shared" si="2"/>
        <v>155.2124274752012</v>
      </c>
      <c r="F128" s="75">
        <v>0</v>
      </c>
    </row>
    <row r="129" spans="1:6" x14ac:dyDescent="0.25">
      <c r="A129" s="168" t="s">
        <v>97</v>
      </c>
      <c r="B129" s="170">
        <v>208.2</v>
      </c>
      <c r="C129" s="170">
        <v>500</v>
      </c>
      <c r="D129" s="170">
        <v>500</v>
      </c>
      <c r="E129" s="255">
        <f t="shared" si="2"/>
        <v>240.15369836695487</v>
      </c>
      <c r="F129" s="75">
        <f t="shared" si="3"/>
        <v>100</v>
      </c>
    </row>
    <row r="130" spans="1:6" x14ac:dyDescent="0.25">
      <c r="A130" s="166" t="s">
        <v>121</v>
      </c>
      <c r="B130" s="198">
        <v>208.2</v>
      </c>
      <c r="C130" s="166"/>
      <c r="D130" s="198">
        <v>181.83</v>
      </c>
      <c r="E130" s="255">
        <f t="shared" si="2"/>
        <v>87.334293948126813</v>
      </c>
      <c r="F130" s="75">
        <v>0</v>
      </c>
    </row>
    <row r="131" spans="1:6" x14ac:dyDescent="0.25">
      <c r="A131" s="166" t="s">
        <v>101</v>
      </c>
      <c r="B131" s="166"/>
      <c r="C131" s="166"/>
      <c r="D131" s="198">
        <v>318.17</v>
      </c>
      <c r="E131" s="255">
        <v>0</v>
      </c>
      <c r="F131" s="75">
        <v>0</v>
      </c>
    </row>
    <row r="132" spans="1:6" x14ac:dyDescent="0.25">
      <c r="A132" s="168" t="s">
        <v>5</v>
      </c>
      <c r="B132" s="168"/>
      <c r="C132" s="170">
        <v>600</v>
      </c>
      <c r="D132" s="168"/>
      <c r="E132" s="255">
        <v>0</v>
      </c>
      <c r="F132" s="75">
        <f t="shared" si="3"/>
        <v>0</v>
      </c>
    </row>
    <row r="133" spans="1:6" x14ac:dyDescent="0.25">
      <c r="A133" s="168" t="s">
        <v>32</v>
      </c>
      <c r="B133" s="168"/>
      <c r="C133" s="170">
        <v>600</v>
      </c>
      <c r="D133" s="168"/>
      <c r="E133" s="255">
        <v>0</v>
      </c>
      <c r="F133" s="75">
        <f t="shared" si="3"/>
        <v>0</v>
      </c>
    </row>
    <row r="134" spans="1:6" x14ac:dyDescent="0.25">
      <c r="A134" s="168" t="s">
        <v>127</v>
      </c>
      <c r="B134" s="168"/>
      <c r="C134" s="170">
        <v>600</v>
      </c>
      <c r="D134" s="168"/>
      <c r="E134" s="255">
        <v>0</v>
      </c>
      <c r="F134" s="75">
        <f t="shared" si="3"/>
        <v>0</v>
      </c>
    </row>
    <row r="135" spans="1:6" ht="26.25" x14ac:dyDescent="0.25">
      <c r="A135" s="264" t="s">
        <v>130</v>
      </c>
      <c r="B135" s="264"/>
      <c r="C135" s="266">
        <v>3000</v>
      </c>
      <c r="D135" s="264"/>
      <c r="E135" s="267">
        <v>0</v>
      </c>
      <c r="F135" s="268">
        <f t="shared" si="3"/>
        <v>0</v>
      </c>
    </row>
    <row r="136" spans="1:6" x14ac:dyDescent="0.25">
      <c r="A136" s="166" t="s">
        <v>209</v>
      </c>
      <c r="B136" s="166"/>
      <c r="C136" s="167">
        <v>3000</v>
      </c>
      <c r="D136" s="166"/>
      <c r="E136" s="255">
        <v>0</v>
      </c>
      <c r="F136" s="75">
        <f t="shared" si="3"/>
        <v>0</v>
      </c>
    </row>
    <row r="137" spans="1:6" ht="26.25" x14ac:dyDescent="0.25">
      <c r="A137" s="187" t="s">
        <v>68</v>
      </c>
      <c r="B137" s="187"/>
      <c r="C137" s="188">
        <v>3000</v>
      </c>
      <c r="D137" s="187"/>
      <c r="E137" s="273">
        <v>0</v>
      </c>
      <c r="F137" s="186">
        <f t="shared" ref="F137:F198" si="4">D137/C137*100</f>
        <v>0</v>
      </c>
    </row>
    <row r="138" spans="1:6" x14ac:dyDescent="0.25">
      <c r="A138" s="168" t="s">
        <v>4</v>
      </c>
      <c r="B138" s="168"/>
      <c r="C138" s="169">
        <v>3000</v>
      </c>
      <c r="D138" s="168"/>
      <c r="E138" s="255">
        <v>0</v>
      </c>
      <c r="F138" s="75">
        <f t="shared" si="4"/>
        <v>0</v>
      </c>
    </row>
    <row r="139" spans="1:6" x14ac:dyDescent="0.25">
      <c r="A139" s="168" t="s">
        <v>26</v>
      </c>
      <c r="B139" s="168"/>
      <c r="C139" s="169">
        <v>3000</v>
      </c>
      <c r="D139" s="168"/>
      <c r="E139" s="255">
        <v>0</v>
      </c>
      <c r="F139" s="75">
        <f t="shared" si="4"/>
        <v>0</v>
      </c>
    </row>
    <row r="140" spans="1:6" x14ac:dyDescent="0.25">
      <c r="A140" s="168" t="s">
        <v>88</v>
      </c>
      <c r="B140" s="168"/>
      <c r="C140" s="169">
        <v>3000</v>
      </c>
      <c r="D140" s="168"/>
      <c r="E140" s="255">
        <v>0</v>
      </c>
      <c r="F140" s="75">
        <f t="shared" si="4"/>
        <v>0</v>
      </c>
    </row>
    <row r="141" spans="1:6" x14ac:dyDescent="0.25">
      <c r="A141" s="264" t="s">
        <v>131</v>
      </c>
      <c r="B141" s="266">
        <v>1879.95</v>
      </c>
      <c r="C141" s="266">
        <v>6600</v>
      </c>
      <c r="D141" s="266">
        <v>1595.31</v>
      </c>
      <c r="E141" s="267">
        <f t="shared" ref="E141:E198" si="5">D141/B141*100</f>
        <v>84.859171786483671</v>
      </c>
      <c r="F141" s="268">
        <f t="shared" si="4"/>
        <v>24.171363636363637</v>
      </c>
    </row>
    <row r="142" spans="1:6" x14ac:dyDescent="0.25">
      <c r="A142" s="166" t="s">
        <v>209</v>
      </c>
      <c r="B142" s="167">
        <v>1879.95</v>
      </c>
      <c r="C142" s="167">
        <v>6600</v>
      </c>
      <c r="D142" s="167">
        <v>1595.31</v>
      </c>
      <c r="E142" s="255">
        <f t="shared" si="5"/>
        <v>84.859171786483671</v>
      </c>
      <c r="F142" s="75">
        <f t="shared" si="4"/>
        <v>24.171363636363637</v>
      </c>
    </row>
    <row r="143" spans="1:6" x14ac:dyDescent="0.25">
      <c r="A143" s="187" t="s">
        <v>70</v>
      </c>
      <c r="B143" s="188">
        <v>1879.95</v>
      </c>
      <c r="C143" s="188">
        <v>6600</v>
      </c>
      <c r="D143" s="188">
        <v>1595.31</v>
      </c>
      <c r="E143" s="273">
        <f t="shared" si="5"/>
        <v>84.859171786483671</v>
      </c>
      <c r="F143" s="186">
        <f t="shared" si="4"/>
        <v>24.171363636363637</v>
      </c>
    </row>
    <row r="144" spans="1:6" x14ac:dyDescent="0.25">
      <c r="A144" s="168" t="s">
        <v>4</v>
      </c>
      <c r="B144" s="170">
        <v>879.95</v>
      </c>
      <c r="C144" s="169">
        <v>6400</v>
      </c>
      <c r="D144" s="169">
        <v>1595.31</v>
      </c>
      <c r="E144" s="255">
        <f t="shared" si="5"/>
        <v>181.29552815500881</v>
      </c>
      <c r="F144" s="75">
        <f t="shared" si="4"/>
        <v>24.926718749999999</v>
      </c>
    </row>
    <row r="145" spans="1:6" x14ac:dyDescent="0.25">
      <c r="A145" s="168" t="s">
        <v>26</v>
      </c>
      <c r="B145" s="170">
        <v>879.95</v>
      </c>
      <c r="C145" s="169">
        <v>6400</v>
      </c>
      <c r="D145" s="169">
        <v>1595.31</v>
      </c>
      <c r="E145" s="255">
        <f t="shared" si="5"/>
        <v>181.29552815500881</v>
      </c>
      <c r="F145" s="75">
        <f t="shared" si="4"/>
        <v>24.926718749999999</v>
      </c>
    </row>
    <row r="146" spans="1:6" x14ac:dyDescent="0.25">
      <c r="A146" s="168" t="s">
        <v>79</v>
      </c>
      <c r="B146" s="170">
        <v>477.8</v>
      </c>
      <c r="C146" s="169">
        <v>1700</v>
      </c>
      <c r="D146" s="168"/>
      <c r="E146" s="255">
        <f t="shared" si="5"/>
        <v>0</v>
      </c>
      <c r="F146" s="75">
        <f t="shared" si="4"/>
        <v>0</v>
      </c>
    </row>
    <row r="147" spans="1:6" x14ac:dyDescent="0.25">
      <c r="A147" s="166" t="s">
        <v>80</v>
      </c>
      <c r="B147" s="198">
        <v>306.8</v>
      </c>
      <c r="C147" s="166"/>
      <c r="D147" s="166"/>
      <c r="E147" s="255">
        <f t="shared" si="5"/>
        <v>0</v>
      </c>
      <c r="F147" s="75">
        <v>0</v>
      </c>
    </row>
    <row r="148" spans="1:6" x14ac:dyDescent="0.25">
      <c r="A148" s="166" t="s">
        <v>81</v>
      </c>
      <c r="B148" s="198">
        <v>171</v>
      </c>
      <c r="C148" s="166"/>
      <c r="D148" s="166"/>
      <c r="E148" s="255">
        <f t="shared" si="5"/>
        <v>0</v>
      </c>
      <c r="F148" s="75">
        <v>0</v>
      </c>
    </row>
    <row r="149" spans="1:6" x14ac:dyDescent="0.25">
      <c r="A149" s="168" t="s">
        <v>83</v>
      </c>
      <c r="B149" s="170">
        <v>402.15</v>
      </c>
      <c r="C149" s="169">
        <v>1000</v>
      </c>
      <c r="D149" s="170">
        <v>495.31</v>
      </c>
      <c r="E149" s="255">
        <f t="shared" si="5"/>
        <v>123.16548551535497</v>
      </c>
      <c r="F149" s="75">
        <f t="shared" si="4"/>
        <v>49.531000000000006</v>
      </c>
    </row>
    <row r="150" spans="1:6" x14ac:dyDescent="0.25">
      <c r="A150" s="166" t="s">
        <v>107</v>
      </c>
      <c r="B150" s="198">
        <v>402.15</v>
      </c>
      <c r="C150" s="166"/>
      <c r="D150" s="198">
        <v>495.31</v>
      </c>
      <c r="E150" s="255">
        <f t="shared" si="5"/>
        <v>123.16548551535497</v>
      </c>
      <c r="F150" s="75">
        <v>0</v>
      </c>
    </row>
    <row r="151" spans="1:6" x14ac:dyDescent="0.25">
      <c r="A151" s="168" t="s">
        <v>88</v>
      </c>
      <c r="B151" s="168"/>
      <c r="C151" s="170">
        <v>200</v>
      </c>
      <c r="D151" s="168"/>
      <c r="E151" s="255">
        <v>0</v>
      </c>
      <c r="F151" s="75">
        <f t="shared" si="4"/>
        <v>0</v>
      </c>
    </row>
    <row r="152" spans="1:6" x14ac:dyDescent="0.25">
      <c r="A152" s="168" t="s">
        <v>97</v>
      </c>
      <c r="B152" s="168"/>
      <c r="C152" s="169">
        <v>3500</v>
      </c>
      <c r="D152" s="169">
        <v>1100</v>
      </c>
      <c r="E152" s="255">
        <v>0</v>
      </c>
      <c r="F152" s="75">
        <f t="shared" si="4"/>
        <v>31.428571428571427</v>
      </c>
    </row>
    <row r="153" spans="1:6" x14ac:dyDescent="0.25">
      <c r="A153" s="166" t="s">
        <v>121</v>
      </c>
      <c r="B153" s="166"/>
      <c r="C153" s="166"/>
      <c r="D153" s="167">
        <v>1100</v>
      </c>
      <c r="E153" s="255">
        <v>0</v>
      </c>
      <c r="F153" s="75">
        <v>0</v>
      </c>
    </row>
    <row r="154" spans="1:6" x14ac:dyDescent="0.25">
      <c r="A154" s="168" t="s">
        <v>5</v>
      </c>
      <c r="B154" s="169">
        <v>1000</v>
      </c>
      <c r="C154" s="170">
        <v>200</v>
      </c>
      <c r="D154" s="168"/>
      <c r="E154" s="255">
        <f t="shared" si="5"/>
        <v>0</v>
      </c>
      <c r="F154" s="75">
        <f t="shared" si="4"/>
        <v>0</v>
      </c>
    </row>
    <row r="155" spans="1:6" x14ac:dyDescent="0.25">
      <c r="A155" s="168" t="s">
        <v>32</v>
      </c>
      <c r="B155" s="169">
        <v>1000</v>
      </c>
      <c r="C155" s="170">
        <v>200</v>
      </c>
      <c r="D155" s="168"/>
      <c r="E155" s="255">
        <f t="shared" si="5"/>
        <v>0</v>
      </c>
      <c r="F155" s="75">
        <f t="shared" si="4"/>
        <v>0</v>
      </c>
    </row>
    <row r="156" spans="1:6" x14ac:dyDescent="0.25">
      <c r="A156" s="168" t="s">
        <v>124</v>
      </c>
      <c r="B156" s="169">
        <v>1000</v>
      </c>
      <c r="C156" s="170">
        <v>100</v>
      </c>
      <c r="D156" s="168"/>
      <c r="E156" s="255">
        <f t="shared" si="5"/>
        <v>0</v>
      </c>
      <c r="F156" s="75">
        <f t="shared" si="4"/>
        <v>0</v>
      </c>
    </row>
    <row r="157" spans="1:6" x14ac:dyDescent="0.25">
      <c r="A157" s="166" t="s">
        <v>125</v>
      </c>
      <c r="B157" s="167">
        <v>1000</v>
      </c>
      <c r="C157" s="166"/>
      <c r="D157" s="166"/>
      <c r="E157" s="255">
        <f t="shared" si="5"/>
        <v>0</v>
      </c>
      <c r="F157" s="75">
        <v>0</v>
      </c>
    </row>
    <row r="158" spans="1:6" x14ac:dyDescent="0.25">
      <c r="A158" s="168" t="s">
        <v>127</v>
      </c>
      <c r="B158" s="168"/>
      <c r="C158" s="170">
        <v>100</v>
      </c>
      <c r="D158" s="168"/>
      <c r="E158" s="255">
        <v>0</v>
      </c>
      <c r="F158" s="75">
        <f t="shared" si="4"/>
        <v>0</v>
      </c>
    </row>
    <row r="159" spans="1:6" x14ac:dyDescent="0.25">
      <c r="A159" s="264" t="s">
        <v>132</v>
      </c>
      <c r="B159" s="264"/>
      <c r="C159" s="266">
        <v>4000</v>
      </c>
      <c r="D159" s="265">
        <v>420</v>
      </c>
      <c r="E159" s="267">
        <v>0</v>
      </c>
      <c r="F159" s="268">
        <f t="shared" si="4"/>
        <v>10.5</v>
      </c>
    </row>
    <row r="160" spans="1:6" x14ac:dyDescent="0.25">
      <c r="A160" s="166" t="s">
        <v>209</v>
      </c>
      <c r="B160" s="166"/>
      <c r="C160" s="167">
        <v>4000</v>
      </c>
      <c r="D160" s="198">
        <v>420</v>
      </c>
      <c r="E160" s="255">
        <v>0</v>
      </c>
      <c r="F160" s="75">
        <f t="shared" si="4"/>
        <v>10.5</v>
      </c>
    </row>
    <row r="161" spans="1:6" x14ac:dyDescent="0.25">
      <c r="A161" s="187" t="s">
        <v>67</v>
      </c>
      <c r="B161" s="187"/>
      <c r="C161" s="188">
        <v>4000</v>
      </c>
      <c r="D161" s="189">
        <v>420</v>
      </c>
      <c r="E161" s="273">
        <v>0</v>
      </c>
      <c r="F161" s="186">
        <f t="shared" si="4"/>
        <v>10.5</v>
      </c>
    </row>
    <row r="162" spans="1:6" x14ac:dyDescent="0.25">
      <c r="A162" s="168" t="s">
        <v>4</v>
      </c>
      <c r="B162" s="168"/>
      <c r="C162" s="169">
        <v>4000</v>
      </c>
      <c r="D162" s="170">
        <v>420</v>
      </c>
      <c r="E162" s="255">
        <v>0</v>
      </c>
      <c r="F162" s="75">
        <f t="shared" si="4"/>
        <v>10.5</v>
      </c>
    </row>
    <row r="163" spans="1:6" x14ac:dyDescent="0.25">
      <c r="A163" s="168" t="s">
        <v>26</v>
      </c>
      <c r="B163" s="168"/>
      <c r="C163" s="169">
        <v>4000</v>
      </c>
      <c r="D163" s="170">
        <v>420</v>
      </c>
      <c r="E163" s="255">
        <v>0</v>
      </c>
      <c r="F163" s="75">
        <f t="shared" si="4"/>
        <v>10.5</v>
      </c>
    </row>
    <row r="164" spans="1:6" x14ac:dyDescent="0.25">
      <c r="A164" s="168" t="s">
        <v>79</v>
      </c>
      <c r="B164" s="168"/>
      <c r="C164" s="169">
        <v>4000</v>
      </c>
      <c r="D164" s="170">
        <v>420</v>
      </c>
      <c r="E164" s="255">
        <v>0</v>
      </c>
      <c r="F164" s="75">
        <f t="shared" si="4"/>
        <v>10.5</v>
      </c>
    </row>
    <row r="165" spans="1:6" x14ac:dyDescent="0.25">
      <c r="A165" s="166" t="s">
        <v>80</v>
      </c>
      <c r="B165" s="166"/>
      <c r="C165" s="166"/>
      <c r="D165" s="198">
        <v>420</v>
      </c>
      <c r="E165" s="255">
        <v>0</v>
      </c>
      <c r="F165" s="75">
        <v>0</v>
      </c>
    </row>
    <row r="166" spans="1:6" x14ac:dyDescent="0.25">
      <c r="A166" s="264" t="s">
        <v>133</v>
      </c>
      <c r="B166" s="265">
        <v>945.52</v>
      </c>
      <c r="C166" s="266">
        <v>9165</v>
      </c>
      <c r="D166" s="266">
        <v>1737.33</v>
      </c>
      <c r="E166" s="267">
        <f t="shared" si="5"/>
        <v>183.74333699974616</v>
      </c>
      <c r="F166" s="268">
        <f t="shared" si="4"/>
        <v>18.956137479541734</v>
      </c>
    </row>
    <row r="167" spans="1:6" x14ac:dyDescent="0.25">
      <c r="A167" s="166" t="s">
        <v>209</v>
      </c>
      <c r="B167" s="198">
        <v>945.52</v>
      </c>
      <c r="C167" s="167">
        <v>9165</v>
      </c>
      <c r="D167" s="167">
        <v>1737.33</v>
      </c>
      <c r="E167" s="255">
        <f t="shared" si="5"/>
        <v>183.74333699974616</v>
      </c>
      <c r="F167" s="75">
        <f t="shared" si="4"/>
        <v>18.956137479541734</v>
      </c>
    </row>
    <row r="168" spans="1:6" x14ac:dyDescent="0.25">
      <c r="A168" s="187" t="s">
        <v>60</v>
      </c>
      <c r="B168" s="189">
        <v>945.52</v>
      </c>
      <c r="C168" s="188">
        <v>9165</v>
      </c>
      <c r="D168" s="188">
        <v>1737.33</v>
      </c>
      <c r="E168" s="273">
        <f t="shared" si="5"/>
        <v>183.74333699974616</v>
      </c>
      <c r="F168" s="186">
        <f t="shared" si="4"/>
        <v>18.956137479541734</v>
      </c>
    </row>
    <row r="169" spans="1:6" x14ac:dyDescent="0.25">
      <c r="A169" s="168" t="s">
        <v>4</v>
      </c>
      <c r="B169" s="170">
        <v>945.52</v>
      </c>
      <c r="C169" s="169">
        <v>6765</v>
      </c>
      <c r="D169" s="169">
        <v>1737.33</v>
      </c>
      <c r="E169" s="255">
        <f t="shared" si="5"/>
        <v>183.74333699974616</v>
      </c>
      <c r="F169" s="75">
        <f t="shared" si="4"/>
        <v>25.681152993348118</v>
      </c>
    </row>
    <row r="170" spans="1:6" x14ac:dyDescent="0.25">
      <c r="A170" s="168" t="s">
        <v>25</v>
      </c>
      <c r="B170" s="168"/>
      <c r="C170" s="170">
        <v>500</v>
      </c>
      <c r="D170" s="168"/>
      <c r="E170" s="255">
        <v>0</v>
      </c>
      <c r="F170" s="75">
        <f t="shared" si="4"/>
        <v>0</v>
      </c>
    </row>
    <row r="171" spans="1:6" x14ac:dyDescent="0.25">
      <c r="A171" s="168" t="s">
        <v>117</v>
      </c>
      <c r="B171" s="168"/>
      <c r="C171" s="170">
        <v>500</v>
      </c>
      <c r="D171" s="168"/>
      <c r="E171" s="255">
        <v>0</v>
      </c>
      <c r="F171" s="75">
        <f t="shared" si="4"/>
        <v>0</v>
      </c>
    </row>
    <row r="172" spans="1:6" x14ac:dyDescent="0.25">
      <c r="A172" s="168" t="s">
        <v>26</v>
      </c>
      <c r="B172" s="168"/>
      <c r="C172" s="169">
        <v>1500</v>
      </c>
      <c r="D172" s="170">
        <v>972.33</v>
      </c>
      <c r="E172" s="255">
        <v>0</v>
      </c>
      <c r="F172" s="75">
        <f t="shared" si="4"/>
        <v>64.822000000000003</v>
      </c>
    </row>
    <row r="173" spans="1:6" x14ac:dyDescent="0.25">
      <c r="A173" s="168" t="s">
        <v>83</v>
      </c>
      <c r="B173" s="168"/>
      <c r="C173" s="169">
        <v>1500</v>
      </c>
      <c r="D173" s="170">
        <v>972.33</v>
      </c>
      <c r="E173" s="255">
        <v>0</v>
      </c>
      <c r="F173" s="75">
        <f t="shared" si="4"/>
        <v>64.822000000000003</v>
      </c>
    </row>
    <row r="174" spans="1:6" x14ac:dyDescent="0.25">
      <c r="A174" s="166" t="s">
        <v>84</v>
      </c>
      <c r="B174" s="166"/>
      <c r="C174" s="166"/>
      <c r="D174" s="198">
        <v>972.33</v>
      </c>
      <c r="E174" s="255">
        <v>0</v>
      </c>
      <c r="F174" s="75">
        <v>0</v>
      </c>
    </row>
    <row r="175" spans="1:6" ht="26.25" x14ac:dyDescent="0.25">
      <c r="A175" s="168" t="s">
        <v>30</v>
      </c>
      <c r="B175" s="168"/>
      <c r="C175" s="169">
        <v>4000</v>
      </c>
      <c r="D175" s="168"/>
      <c r="E175" s="255">
        <v>0</v>
      </c>
      <c r="F175" s="75">
        <f t="shared" si="4"/>
        <v>0</v>
      </c>
    </row>
    <row r="176" spans="1:6" ht="26.25" x14ac:dyDescent="0.25">
      <c r="A176" s="168" t="s">
        <v>148</v>
      </c>
      <c r="B176" s="168"/>
      <c r="C176" s="169">
        <v>4000</v>
      </c>
      <c r="D176" s="168"/>
      <c r="E176" s="255">
        <v>0</v>
      </c>
      <c r="F176" s="75">
        <f t="shared" si="4"/>
        <v>0</v>
      </c>
    </row>
    <row r="177" spans="1:6" x14ac:dyDescent="0.25">
      <c r="A177" s="168" t="s">
        <v>31</v>
      </c>
      <c r="B177" s="170">
        <v>945.52</v>
      </c>
      <c r="C177" s="170">
        <v>765</v>
      </c>
      <c r="D177" s="170">
        <v>765</v>
      </c>
      <c r="E177" s="255">
        <f t="shared" si="5"/>
        <v>80.907860225061341</v>
      </c>
      <c r="F177" s="75">
        <f t="shared" si="4"/>
        <v>100</v>
      </c>
    </row>
    <row r="178" spans="1:6" x14ac:dyDescent="0.25">
      <c r="A178" s="168" t="s">
        <v>134</v>
      </c>
      <c r="B178" s="170">
        <v>945.52</v>
      </c>
      <c r="C178" s="170">
        <v>765</v>
      </c>
      <c r="D178" s="170">
        <v>765</v>
      </c>
      <c r="E178" s="255">
        <f t="shared" si="5"/>
        <v>80.907860225061341</v>
      </c>
      <c r="F178" s="75">
        <f t="shared" si="4"/>
        <v>100</v>
      </c>
    </row>
    <row r="179" spans="1:6" x14ac:dyDescent="0.25">
      <c r="A179" s="166" t="s">
        <v>135</v>
      </c>
      <c r="B179" s="198">
        <v>945.52</v>
      </c>
      <c r="C179" s="166"/>
      <c r="D179" s="198">
        <v>765</v>
      </c>
      <c r="E179" s="255">
        <f t="shared" si="5"/>
        <v>80.907860225061341</v>
      </c>
      <c r="F179" s="75">
        <v>0</v>
      </c>
    </row>
    <row r="180" spans="1:6" x14ac:dyDescent="0.25">
      <c r="A180" s="168" t="s">
        <v>5</v>
      </c>
      <c r="B180" s="168"/>
      <c r="C180" s="169">
        <v>2400</v>
      </c>
      <c r="D180" s="168"/>
      <c r="E180" s="255">
        <v>0</v>
      </c>
      <c r="F180" s="75">
        <f t="shared" si="4"/>
        <v>0</v>
      </c>
    </row>
    <row r="181" spans="1:6" x14ac:dyDescent="0.25">
      <c r="A181" s="168" t="s">
        <v>32</v>
      </c>
      <c r="B181" s="168"/>
      <c r="C181" s="169">
        <v>2400</v>
      </c>
      <c r="D181" s="168"/>
      <c r="E181" s="255">
        <v>0</v>
      </c>
      <c r="F181" s="75">
        <f t="shared" si="4"/>
        <v>0</v>
      </c>
    </row>
    <row r="182" spans="1:6" x14ac:dyDescent="0.25">
      <c r="A182" s="168" t="s">
        <v>124</v>
      </c>
      <c r="B182" s="168"/>
      <c r="C182" s="168"/>
      <c r="D182" s="168"/>
      <c r="E182" s="255">
        <v>0</v>
      </c>
      <c r="F182" s="75">
        <v>0</v>
      </c>
    </row>
    <row r="183" spans="1:6" x14ac:dyDescent="0.25">
      <c r="A183" s="168" t="s">
        <v>127</v>
      </c>
      <c r="B183" s="168"/>
      <c r="C183" s="169">
        <v>2400</v>
      </c>
      <c r="D183" s="168"/>
      <c r="E183" s="255">
        <v>0</v>
      </c>
      <c r="F183" s="75">
        <f t="shared" si="4"/>
        <v>0</v>
      </c>
    </row>
    <row r="184" spans="1:6" x14ac:dyDescent="0.25">
      <c r="A184" s="264" t="s">
        <v>136</v>
      </c>
      <c r="B184" s="265">
        <v>500</v>
      </c>
      <c r="C184" s="266">
        <v>17369.009999999998</v>
      </c>
      <c r="D184" s="266">
        <v>6808.88</v>
      </c>
      <c r="E184" s="267">
        <f t="shared" si="5"/>
        <v>1361.7760000000001</v>
      </c>
      <c r="F184" s="268">
        <f t="shared" si="4"/>
        <v>39.2013131433513</v>
      </c>
    </row>
    <row r="185" spans="1:6" x14ac:dyDescent="0.25">
      <c r="A185" s="166" t="s">
        <v>209</v>
      </c>
      <c r="B185" s="198">
        <v>500</v>
      </c>
      <c r="C185" s="167">
        <v>17369.009999999998</v>
      </c>
      <c r="D185" s="167">
        <v>6808.88</v>
      </c>
      <c r="E185" s="255">
        <f t="shared" si="5"/>
        <v>1361.7760000000001</v>
      </c>
      <c r="F185" s="75">
        <f t="shared" si="4"/>
        <v>39.2013131433513</v>
      </c>
    </row>
    <row r="186" spans="1:6" x14ac:dyDescent="0.25">
      <c r="A186" s="187" t="s">
        <v>63</v>
      </c>
      <c r="B186" s="189">
        <v>500</v>
      </c>
      <c r="C186" s="188">
        <v>17369.009999999998</v>
      </c>
      <c r="D186" s="188">
        <v>6808.88</v>
      </c>
      <c r="E186" s="273">
        <f t="shared" si="5"/>
        <v>1361.7760000000001</v>
      </c>
      <c r="F186" s="186">
        <f t="shared" si="4"/>
        <v>39.2013131433513</v>
      </c>
    </row>
    <row r="187" spans="1:6" x14ac:dyDescent="0.25">
      <c r="A187" s="168" t="s">
        <v>4</v>
      </c>
      <c r="B187" s="170">
        <v>500</v>
      </c>
      <c r="C187" s="169">
        <v>17369.009999999998</v>
      </c>
      <c r="D187" s="169">
        <v>6808.88</v>
      </c>
      <c r="E187" s="255">
        <f t="shared" si="5"/>
        <v>1361.7760000000001</v>
      </c>
      <c r="F187" s="75">
        <f t="shared" si="4"/>
        <v>39.2013131433513</v>
      </c>
    </row>
    <row r="188" spans="1:6" x14ac:dyDescent="0.25">
      <c r="A188" s="168" t="s">
        <v>25</v>
      </c>
      <c r="B188" s="168"/>
      <c r="C188" s="168"/>
      <c r="D188" s="168"/>
      <c r="E188" s="255">
        <v>0</v>
      </c>
      <c r="F188" s="75">
        <v>0</v>
      </c>
    </row>
    <row r="189" spans="1:6" x14ac:dyDescent="0.25">
      <c r="A189" s="168" t="s">
        <v>115</v>
      </c>
      <c r="B189" s="168"/>
      <c r="C189" s="168"/>
      <c r="D189" s="168"/>
      <c r="E189" s="255">
        <v>0</v>
      </c>
      <c r="F189" s="75">
        <v>0</v>
      </c>
    </row>
    <row r="190" spans="1:6" x14ac:dyDescent="0.25">
      <c r="A190" s="168" t="s">
        <v>119</v>
      </c>
      <c r="B190" s="168"/>
      <c r="C190" s="168"/>
      <c r="D190" s="168"/>
      <c r="E190" s="255">
        <v>0</v>
      </c>
      <c r="F190" s="75">
        <v>0</v>
      </c>
    </row>
    <row r="191" spans="1:6" x14ac:dyDescent="0.25">
      <c r="A191" s="168" t="s">
        <v>26</v>
      </c>
      <c r="B191" s="170">
        <v>500</v>
      </c>
      <c r="C191" s="169">
        <v>17369.009999999998</v>
      </c>
      <c r="D191" s="169">
        <v>6808.88</v>
      </c>
      <c r="E191" s="255">
        <f t="shared" si="5"/>
        <v>1361.7760000000001</v>
      </c>
      <c r="F191" s="75">
        <f t="shared" si="4"/>
        <v>39.2013131433513</v>
      </c>
    </row>
    <row r="192" spans="1:6" x14ac:dyDescent="0.25">
      <c r="A192" s="168" t="s">
        <v>79</v>
      </c>
      <c r="B192" s="168"/>
      <c r="C192" s="169">
        <v>6000</v>
      </c>
      <c r="D192" s="169">
        <v>1217.82</v>
      </c>
      <c r="E192" s="255">
        <v>0</v>
      </c>
      <c r="F192" s="75">
        <f t="shared" si="4"/>
        <v>20.296999999999997</v>
      </c>
    </row>
    <row r="193" spans="1:6" x14ac:dyDescent="0.25">
      <c r="A193" s="166" t="s">
        <v>80</v>
      </c>
      <c r="B193" s="166"/>
      <c r="C193" s="166"/>
      <c r="D193" s="198">
        <v>709.32</v>
      </c>
      <c r="E193" s="255">
        <v>0</v>
      </c>
      <c r="F193" s="75">
        <v>0</v>
      </c>
    </row>
    <row r="194" spans="1:6" x14ac:dyDescent="0.25">
      <c r="A194" s="166" t="s">
        <v>82</v>
      </c>
      <c r="B194" s="166"/>
      <c r="C194" s="166"/>
      <c r="D194" s="198">
        <v>508.5</v>
      </c>
      <c r="E194" s="255">
        <v>0</v>
      </c>
      <c r="F194" s="75">
        <v>0</v>
      </c>
    </row>
    <row r="195" spans="1:6" x14ac:dyDescent="0.25">
      <c r="A195" s="168" t="s">
        <v>88</v>
      </c>
      <c r="B195" s="168"/>
      <c r="C195" s="169">
        <v>9369.01</v>
      </c>
      <c r="D195" s="169">
        <v>3591.06</v>
      </c>
      <c r="E195" s="255">
        <v>0</v>
      </c>
      <c r="F195" s="75">
        <f t="shared" si="4"/>
        <v>38.329129758640448</v>
      </c>
    </row>
    <row r="196" spans="1:6" x14ac:dyDescent="0.25">
      <c r="A196" s="166" t="s">
        <v>91</v>
      </c>
      <c r="B196" s="166"/>
      <c r="C196" s="166"/>
      <c r="D196" s="198">
        <v>96.06</v>
      </c>
      <c r="E196" s="255">
        <v>0</v>
      </c>
      <c r="F196" s="75">
        <v>0</v>
      </c>
    </row>
    <row r="197" spans="1:6" x14ac:dyDescent="0.25">
      <c r="A197" s="166" t="s">
        <v>94</v>
      </c>
      <c r="B197" s="166"/>
      <c r="C197" s="166"/>
      <c r="D197" s="167">
        <v>3495</v>
      </c>
      <c r="E197" s="255">
        <v>0</v>
      </c>
      <c r="F197" s="75">
        <v>0</v>
      </c>
    </row>
    <row r="198" spans="1:6" x14ac:dyDescent="0.25">
      <c r="A198" s="168" t="s">
        <v>97</v>
      </c>
      <c r="B198" s="170">
        <v>500</v>
      </c>
      <c r="C198" s="169">
        <v>2000</v>
      </c>
      <c r="D198" s="169">
        <v>2000</v>
      </c>
      <c r="E198" s="255">
        <f t="shared" si="5"/>
        <v>400</v>
      </c>
      <c r="F198" s="75">
        <f t="shared" si="4"/>
        <v>100</v>
      </c>
    </row>
    <row r="199" spans="1:6" x14ac:dyDescent="0.25">
      <c r="A199" s="166" t="s">
        <v>121</v>
      </c>
      <c r="B199" s="198">
        <v>500</v>
      </c>
      <c r="C199" s="166"/>
      <c r="D199" s="167">
        <v>1208.56</v>
      </c>
      <c r="E199" s="255">
        <f t="shared" ref="E199:E262" si="6">D199/B199*100</f>
        <v>241.71199999999996</v>
      </c>
      <c r="F199" s="75">
        <v>0</v>
      </c>
    </row>
    <row r="200" spans="1:6" x14ac:dyDescent="0.25">
      <c r="A200" s="166" t="s">
        <v>101</v>
      </c>
      <c r="B200" s="166"/>
      <c r="C200" s="166"/>
      <c r="D200" s="198">
        <v>791.44</v>
      </c>
      <c r="E200" s="255">
        <v>0</v>
      </c>
      <c r="F200" s="75">
        <v>0</v>
      </c>
    </row>
    <row r="201" spans="1:6" x14ac:dyDescent="0.25">
      <c r="A201" s="264" t="s">
        <v>137</v>
      </c>
      <c r="B201" s="265">
        <v>837.37</v>
      </c>
      <c r="C201" s="266">
        <v>2300</v>
      </c>
      <c r="D201" s="266">
        <v>1937.06</v>
      </c>
      <c r="E201" s="267">
        <f t="shared" si="6"/>
        <v>231.32665368952794</v>
      </c>
      <c r="F201" s="268">
        <f t="shared" ref="F201:F262" si="7">D201/C201*100</f>
        <v>84.22</v>
      </c>
    </row>
    <row r="202" spans="1:6" x14ac:dyDescent="0.25">
      <c r="A202" s="166" t="s">
        <v>209</v>
      </c>
      <c r="B202" s="198">
        <v>837.37</v>
      </c>
      <c r="C202" s="167">
        <v>2300</v>
      </c>
      <c r="D202" s="167">
        <v>1937.06</v>
      </c>
      <c r="E202" s="255">
        <f t="shared" si="6"/>
        <v>231.32665368952794</v>
      </c>
      <c r="F202" s="75">
        <f t="shared" si="7"/>
        <v>84.22</v>
      </c>
    </row>
    <row r="203" spans="1:6" x14ac:dyDescent="0.25">
      <c r="A203" s="187" t="s">
        <v>62</v>
      </c>
      <c r="B203" s="189">
        <v>837.37</v>
      </c>
      <c r="C203" s="188">
        <v>2300</v>
      </c>
      <c r="D203" s="188">
        <v>1937.06</v>
      </c>
      <c r="E203" s="273">
        <f t="shared" si="6"/>
        <v>231.32665368952794</v>
      </c>
      <c r="F203" s="186">
        <f t="shared" si="7"/>
        <v>84.22</v>
      </c>
    </row>
    <row r="204" spans="1:6" x14ac:dyDescent="0.25">
      <c r="A204" s="168" t="s">
        <v>4</v>
      </c>
      <c r="B204" s="170">
        <v>837.37</v>
      </c>
      <c r="C204" s="169">
        <v>2300</v>
      </c>
      <c r="D204" s="169">
        <v>1937.06</v>
      </c>
      <c r="E204" s="255">
        <f t="shared" si="6"/>
        <v>231.32665368952794</v>
      </c>
      <c r="F204" s="75">
        <f t="shared" si="7"/>
        <v>84.22</v>
      </c>
    </row>
    <row r="205" spans="1:6" x14ac:dyDescent="0.25">
      <c r="A205" s="168" t="s">
        <v>26</v>
      </c>
      <c r="B205" s="170">
        <v>837.37</v>
      </c>
      <c r="C205" s="169">
        <v>2300</v>
      </c>
      <c r="D205" s="169">
        <v>1937.06</v>
      </c>
      <c r="E205" s="255">
        <f t="shared" si="6"/>
        <v>231.32665368952794</v>
      </c>
      <c r="F205" s="75">
        <f t="shared" si="7"/>
        <v>84.22</v>
      </c>
    </row>
    <row r="206" spans="1:6" x14ac:dyDescent="0.25">
      <c r="A206" s="168" t="s">
        <v>83</v>
      </c>
      <c r="B206" s="170">
        <v>837.37</v>
      </c>
      <c r="C206" s="169">
        <v>2300</v>
      </c>
      <c r="D206" s="169">
        <v>1937.06</v>
      </c>
      <c r="E206" s="255">
        <f t="shared" si="6"/>
        <v>231.32665368952794</v>
      </c>
      <c r="F206" s="75">
        <f t="shared" si="7"/>
        <v>84.22</v>
      </c>
    </row>
    <row r="207" spans="1:6" x14ac:dyDescent="0.25">
      <c r="A207" s="166" t="s">
        <v>107</v>
      </c>
      <c r="B207" s="198">
        <v>837.37</v>
      </c>
      <c r="C207" s="166"/>
      <c r="D207" s="167">
        <v>1937.06</v>
      </c>
      <c r="E207" s="255">
        <f t="shared" si="6"/>
        <v>231.32665368952794</v>
      </c>
      <c r="F207" s="75">
        <v>0</v>
      </c>
    </row>
    <row r="208" spans="1:6" x14ac:dyDescent="0.25">
      <c r="A208" s="260" t="s">
        <v>138</v>
      </c>
      <c r="B208" s="260"/>
      <c r="C208" s="261">
        <v>21200</v>
      </c>
      <c r="D208" s="261">
        <v>6509.73</v>
      </c>
      <c r="E208" s="262">
        <v>0</v>
      </c>
      <c r="F208" s="263">
        <f t="shared" si="7"/>
        <v>30.706273584905659</v>
      </c>
    </row>
    <row r="209" spans="1:6" x14ac:dyDescent="0.25">
      <c r="A209" s="264" t="s">
        <v>139</v>
      </c>
      <c r="B209" s="264"/>
      <c r="C209" s="266">
        <v>21200</v>
      </c>
      <c r="D209" s="266">
        <v>6509.73</v>
      </c>
      <c r="E209" s="267">
        <v>0</v>
      </c>
      <c r="F209" s="268">
        <f t="shared" si="7"/>
        <v>30.706273584905659</v>
      </c>
    </row>
    <row r="210" spans="1:6" x14ac:dyDescent="0.25">
      <c r="A210" s="166" t="s">
        <v>209</v>
      </c>
      <c r="B210" s="166"/>
      <c r="C210" s="167">
        <v>21200</v>
      </c>
      <c r="D210" s="167">
        <v>6509.73</v>
      </c>
      <c r="E210" s="255">
        <v>0</v>
      </c>
      <c r="F210" s="75">
        <f t="shared" si="7"/>
        <v>30.706273584905659</v>
      </c>
    </row>
    <row r="211" spans="1:6" x14ac:dyDescent="0.25">
      <c r="A211" s="187" t="s">
        <v>72</v>
      </c>
      <c r="B211" s="187"/>
      <c r="C211" s="188">
        <v>6000</v>
      </c>
      <c r="D211" s="188">
        <v>2120.34</v>
      </c>
      <c r="E211" s="273">
        <v>0</v>
      </c>
      <c r="F211" s="186">
        <f t="shared" si="7"/>
        <v>35.339000000000006</v>
      </c>
    </row>
    <row r="212" spans="1:6" x14ac:dyDescent="0.25">
      <c r="A212" s="168" t="s">
        <v>4</v>
      </c>
      <c r="B212" s="168"/>
      <c r="C212" s="169">
        <v>6000</v>
      </c>
      <c r="D212" s="169">
        <v>2120.34</v>
      </c>
      <c r="E212" s="255">
        <v>0</v>
      </c>
      <c r="F212" s="75">
        <f t="shared" si="7"/>
        <v>35.339000000000006</v>
      </c>
    </row>
    <row r="213" spans="1:6" x14ac:dyDescent="0.25">
      <c r="A213" s="168" t="s">
        <v>25</v>
      </c>
      <c r="B213" s="168"/>
      <c r="C213" s="169">
        <v>5200</v>
      </c>
      <c r="D213" s="169">
        <v>2120.34</v>
      </c>
      <c r="E213" s="255">
        <v>0</v>
      </c>
      <c r="F213" s="75">
        <f t="shared" si="7"/>
        <v>40.775769230769235</v>
      </c>
    </row>
    <row r="214" spans="1:6" x14ac:dyDescent="0.25">
      <c r="A214" s="168" t="s">
        <v>115</v>
      </c>
      <c r="B214" s="168"/>
      <c r="C214" s="169">
        <v>3700</v>
      </c>
      <c r="D214" s="169">
        <v>1675.84</v>
      </c>
      <c r="E214" s="255">
        <v>0</v>
      </c>
      <c r="F214" s="75">
        <f t="shared" si="7"/>
        <v>45.292972972972976</v>
      </c>
    </row>
    <row r="215" spans="1:6" x14ac:dyDescent="0.25">
      <c r="A215" s="166" t="s">
        <v>116</v>
      </c>
      <c r="B215" s="166"/>
      <c r="C215" s="166"/>
      <c r="D215" s="167">
        <v>1675.84</v>
      </c>
      <c r="E215" s="255">
        <v>0</v>
      </c>
      <c r="F215" s="75">
        <v>0</v>
      </c>
    </row>
    <row r="216" spans="1:6" x14ac:dyDescent="0.25">
      <c r="A216" s="168" t="s">
        <v>117</v>
      </c>
      <c r="B216" s="168"/>
      <c r="C216" s="170">
        <v>800</v>
      </c>
      <c r="D216" s="170">
        <v>168</v>
      </c>
      <c r="E216" s="255">
        <v>0</v>
      </c>
      <c r="F216" s="75">
        <f t="shared" si="7"/>
        <v>21</v>
      </c>
    </row>
    <row r="217" spans="1:6" x14ac:dyDescent="0.25">
      <c r="A217" s="166" t="s">
        <v>118</v>
      </c>
      <c r="B217" s="166"/>
      <c r="C217" s="166"/>
      <c r="D217" s="198">
        <v>168</v>
      </c>
      <c r="E217" s="255">
        <v>0</v>
      </c>
      <c r="F217" s="75">
        <v>0</v>
      </c>
    </row>
    <row r="218" spans="1:6" x14ac:dyDescent="0.25">
      <c r="A218" s="168" t="s">
        <v>119</v>
      </c>
      <c r="B218" s="168"/>
      <c r="C218" s="170">
        <v>700</v>
      </c>
      <c r="D218" s="170">
        <v>276.5</v>
      </c>
      <c r="E218" s="255">
        <v>0</v>
      </c>
      <c r="F218" s="75">
        <f t="shared" si="7"/>
        <v>39.5</v>
      </c>
    </row>
    <row r="219" spans="1:6" x14ac:dyDescent="0.25">
      <c r="A219" s="166" t="s">
        <v>120</v>
      </c>
      <c r="B219" s="166"/>
      <c r="C219" s="166"/>
      <c r="D219" s="198">
        <v>276.5</v>
      </c>
      <c r="E219" s="255">
        <v>0</v>
      </c>
      <c r="F219" s="75">
        <v>0</v>
      </c>
    </row>
    <row r="220" spans="1:6" x14ac:dyDescent="0.25">
      <c r="A220" s="168" t="s">
        <v>26</v>
      </c>
      <c r="B220" s="168"/>
      <c r="C220" s="170">
        <v>800</v>
      </c>
      <c r="D220" s="168"/>
      <c r="E220" s="255">
        <v>0</v>
      </c>
      <c r="F220" s="75">
        <f t="shared" si="7"/>
        <v>0</v>
      </c>
    </row>
    <row r="221" spans="1:6" x14ac:dyDescent="0.25">
      <c r="A221" s="168" t="s">
        <v>79</v>
      </c>
      <c r="B221" s="168"/>
      <c r="C221" s="170">
        <v>800</v>
      </c>
      <c r="D221" s="168"/>
      <c r="E221" s="255">
        <v>0</v>
      </c>
      <c r="F221" s="75">
        <f t="shared" si="7"/>
        <v>0</v>
      </c>
    </row>
    <row r="222" spans="1:6" x14ac:dyDescent="0.25">
      <c r="A222" s="187" t="s">
        <v>73</v>
      </c>
      <c r="B222" s="187"/>
      <c r="C222" s="188">
        <v>3400</v>
      </c>
      <c r="D222" s="189">
        <v>658.55</v>
      </c>
      <c r="E222" s="273">
        <v>0</v>
      </c>
      <c r="F222" s="186">
        <f t="shared" si="7"/>
        <v>19.369117647058822</v>
      </c>
    </row>
    <row r="223" spans="1:6" x14ac:dyDescent="0.25">
      <c r="A223" s="168" t="s">
        <v>4</v>
      </c>
      <c r="B223" s="168"/>
      <c r="C223" s="169">
        <v>3400</v>
      </c>
      <c r="D223" s="170">
        <v>658.55</v>
      </c>
      <c r="E223" s="255">
        <v>0</v>
      </c>
      <c r="F223" s="75">
        <f t="shared" si="7"/>
        <v>19.369117647058822</v>
      </c>
    </row>
    <row r="224" spans="1:6" x14ac:dyDescent="0.25">
      <c r="A224" s="168" t="s">
        <v>25</v>
      </c>
      <c r="B224" s="168"/>
      <c r="C224" s="169">
        <v>2500</v>
      </c>
      <c r="D224" s="170">
        <v>654.04999999999995</v>
      </c>
      <c r="E224" s="255">
        <v>0</v>
      </c>
      <c r="F224" s="75">
        <f t="shared" si="7"/>
        <v>26.161999999999995</v>
      </c>
    </row>
    <row r="225" spans="1:6" x14ac:dyDescent="0.25">
      <c r="A225" s="168" t="s">
        <v>115</v>
      </c>
      <c r="B225" s="168"/>
      <c r="C225" s="169">
        <v>1400</v>
      </c>
      <c r="D225" s="170">
        <v>531.54</v>
      </c>
      <c r="E225" s="255">
        <v>0</v>
      </c>
      <c r="F225" s="75">
        <f t="shared" si="7"/>
        <v>37.967142857142854</v>
      </c>
    </row>
    <row r="226" spans="1:6" x14ac:dyDescent="0.25">
      <c r="A226" s="166" t="s">
        <v>116</v>
      </c>
      <c r="B226" s="166"/>
      <c r="C226" s="166"/>
      <c r="D226" s="198">
        <v>531.54</v>
      </c>
      <c r="E226" s="255">
        <v>0</v>
      </c>
      <c r="F226" s="75">
        <v>0</v>
      </c>
    </row>
    <row r="227" spans="1:6" x14ac:dyDescent="0.25">
      <c r="A227" s="168" t="s">
        <v>117</v>
      </c>
      <c r="B227" s="168"/>
      <c r="C227" s="170">
        <v>800</v>
      </c>
      <c r="D227" s="170">
        <v>34.799999999999997</v>
      </c>
      <c r="E227" s="255">
        <v>0</v>
      </c>
      <c r="F227" s="75">
        <f t="shared" si="7"/>
        <v>4.3499999999999996</v>
      </c>
    </row>
    <row r="228" spans="1:6" x14ac:dyDescent="0.25">
      <c r="A228" s="166" t="s">
        <v>118</v>
      </c>
      <c r="B228" s="166"/>
      <c r="C228" s="166"/>
      <c r="D228" s="198">
        <v>34.799999999999997</v>
      </c>
      <c r="E228" s="255">
        <v>0</v>
      </c>
      <c r="F228" s="75">
        <v>0</v>
      </c>
    </row>
    <row r="229" spans="1:6" x14ac:dyDescent="0.25">
      <c r="A229" s="168" t="s">
        <v>119</v>
      </c>
      <c r="B229" s="168"/>
      <c r="C229" s="170">
        <v>300</v>
      </c>
      <c r="D229" s="170">
        <v>87.71</v>
      </c>
      <c r="E229" s="255">
        <v>0</v>
      </c>
      <c r="F229" s="75">
        <f t="shared" si="7"/>
        <v>29.236666666666665</v>
      </c>
    </row>
    <row r="230" spans="1:6" x14ac:dyDescent="0.25">
      <c r="A230" s="166" t="s">
        <v>120</v>
      </c>
      <c r="B230" s="166"/>
      <c r="C230" s="166"/>
      <c r="D230" s="198">
        <v>87.71</v>
      </c>
      <c r="E230" s="255">
        <v>0</v>
      </c>
      <c r="F230" s="75">
        <v>0</v>
      </c>
    </row>
    <row r="231" spans="1:6" x14ac:dyDescent="0.25">
      <c r="A231" s="168" t="s">
        <v>26</v>
      </c>
      <c r="B231" s="168"/>
      <c r="C231" s="170">
        <v>900</v>
      </c>
      <c r="D231" s="170">
        <v>4.5</v>
      </c>
      <c r="E231" s="255">
        <v>0</v>
      </c>
      <c r="F231" s="75">
        <f t="shared" si="7"/>
        <v>0.5</v>
      </c>
    </row>
    <row r="232" spans="1:6" x14ac:dyDescent="0.25">
      <c r="A232" s="168" t="s">
        <v>79</v>
      </c>
      <c r="B232" s="168"/>
      <c r="C232" s="170">
        <v>850</v>
      </c>
      <c r="D232" s="170">
        <v>4.5</v>
      </c>
      <c r="E232" s="255">
        <v>0</v>
      </c>
      <c r="F232" s="75">
        <f t="shared" si="7"/>
        <v>0.52941176470588236</v>
      </c>
    </row>
    <row r="233" spans="1:6" x14ac:dyDescent="0.25">
      <c r="A233" s="166" t="s">
        <v>80</v>
      </c>
      <c r="B233" s="166"/>
      <c r="C233" s="166"/>
      <c r="D233" s="198">
        <v>4.5</v>
      </c>
      <c r="E233" s="255">
        <v>0</v>
      </c>
      <c r="F233" s="75">
        <v>0</v>
      </c>
    </row>
    <row r="234" spans="1:6" x14ac:dyDescent="0.25">
      <c r="A234" s="168" t="s">
        <v>88</v>
      </c>
      <c r="B234" s="168"/>
      <c r="C234" s="170">
        <v>50</v>
      </c>
      <c r="D234" s="168"/>
      <c r="E234" s="255">
        <v>0</v>
      </c>
      <c r="F234" s="75">
        <f t="shared" si="7"/>
        <v>0</v>
      </c>
    </row>
    <row r="235" spans="1:6" x14ac:dyDescent="0.25">
      <c r="A235" s="187" t="s">
        <v>62</v>
      </c>
      <c r="B235" s="187"/>
      <c r="C235" s="188">
        <v>11800</v>
      </c>
      <c r="D235" s="188">
        <v>3730.84</v>
      </c>
      <c r="E235" s="273">
        <v>0</v>
      </c>
      <c r="F235" s="186">
        <f t="shared" si="7"/>
        <v>31.61728813559322</v>
      </c>
    </row>
    <row r="236" spans="1:6" x14ac:dyDescent="0.25">
      <c r="A236" s="168" t="s">
        <v>4</v>
      </c>
      <c r="B236" s="168"/>
      <c r="C236" s="169">
        <v>11800</v>
      </c>
      <c r="D236" s="169">
        <v>3730.84</v>
      </c>
      <c r="E236" s="255">
        <v>0</v>
      </c>
      <c r="F236" s="75">
        <f t="shared" si="7"/>
        <v>31.61728813559322</v>
      </c>
    </row>
    <row r="237" spans="1:6" x14ac:dyDescent="0.25">
      <c r="A237" s="168" t="s">
        <v>25</v>
      </c>
      <c r="B237" s="168"/>
      <c r="C237" s="169">
        <v>10500</v>
      </c>
      <c r="D237" s="169">
        <v>3705.34</v>
      </c>
      <c r="E237" s="255">
        <v>0</v>
      </c>
      <c r="F237" s="75">
        <f t="shared" si="7"/>
        <v>35.288952380952381</v>
      </c>
    </row>
    <row r="238" spans="1:6" x14ac:dyDescent="0.25">
      <c r="A238" s="168" t="s">
        <v>115</v>
      </c>
      <c r="B238" s="168"/>
      <c r="C238" s="169">
        <v>8000</v>
      </c>
      <c r="D238" s="169">
        <v>3011.27</v>
      </c>
      <c r="E238" s="255">
        <v>0</v>
      </c>
      <c r="F238" s="75">
        <f t="shared" si="7"/>
        <v>37.640875000000001</v>
      </c>
    </row>
    <row r="239" spans="1:6" x14ac:dyDescent="0.25">
      <c r="A239" s="166" t="s">
        <v>116</v>
      </c>
      <c r="B239" s="166"/>
      <c r="C239" s="166"/>
      <c r="D239" s="167">
        <v>3011.27</v>
      </c>
      <c r="E239" s="255">
        <v>0</v>
      </c>
      <c r="F239" s="75">
        <v>0</v>
      </c>
    </row>
    <row r="240" spans="1:6" x14ac:dyDescent="0.25">
      <c r="A240" s="168" t="s">
        <v>117</v>
      </c>
      <c r="B240" s="168"/>
      <c r="C240" s="169">
        <v>1000</v>
      </c>
      <c r="D240" s="170">
        <v>197.2</v>
      </c>
      <c r="E240" s="255">
        <v>0</v>
      </c>
      <c r="F240" s="75">
        <f t="shared" si="7"/>
        <v>19.72</v>
      </c>
    </row>
    <row r="241" spans="1:6" x14ac:dyDescent="0.25">
      <c r="A241" s="166" t="s">
        <v>118</v>
      </c>
      <c r="B241" s="166"/>
      <c r="C241" s="166"/>
      <c r="D241" s="198">
        <v>197.2</v>
      </c>
      <c r="E241" s="255">
        <v>0</v>
      </c>
      <c r="F241" s="75">
        <v>0</v>
      </c>
    </row>
    <row r="242" spans="1:6" x14ac:dyDescent="0.25">
      <c r="A242" s="168" t="s">
        <v>119</v>
      </c>
      <c r="B242" s="168"/>
      <c r="C242" s="169">
        <v>1500</v>
      </c>
      <c r="D242" s="170">
        <v>496.87</v>
      </c>
      <c r="E242" s="255">
        <v>0</v>
      </c>
      <c r="F242" s="75">
        <f t="shared" si="7"/>
        <v>33.12466666666667</v>
      </c>
    </row>
    <row r="243" spans="1:6" x14ac:dyDescent="0.25">
      <c r="A243" s="166" t="s">
        <v>120</v>
      </c>
      <c r="B243" s="166"/>
      <c r="C243" s="166"/>
      <c r="D243" s="198">
        <v>496.87</v>
      </c>
      <c r="E243" s="255">
        <v>0</v>
      </c>
      <c r="F243" s="75">
        <v>0</v>
      </c>
    </row>
    <row r="244" spans="1:6" x14ac:dyDescent="0.25">
      <c r="A244" s="168" t="s">
        <v>26</v>
      </c>
      <c r="B244" s="168"/>
      <c r="C244" s="169">
        <v>1300</v>
      </c>
      <c r="D244" s="170">
        <v>25.5</v>
      </c>
      <c r="E244" s="255">
        <v>0</v>
      </c>
      <c r="F244" s="75">
        <f t="shared" si="7"/>
        <v>1.9615384615384615</v>
      </c>
    </row>
    <row r="245" spans="1:6" x14ac:dyDescent="0.25">
      <c r="A245" s="168" t="s">
        <v>79</v>
      </c>
      <c r="B245" s="168"/>
      <c r="C245" s="169">
        <v>1000</v>
      </c>
      <c r="D245" s="170">
        <v>25.5</v>
      </c>
      <c r="E245" s="255">
        <v>0</v>
      </c>
      <c r="F245" s="75">
        <f t="shared" si="7"/>
        <v>2.5499999999999998</v>
      </c>
    </row>
    <row r="246" spans="1:6" x14ac:dyDescent="0.25">
      <c r="A246" s="166" t="s">
        <v>80</v>
      </c>
      <c r="B246" s="166"/>
      <c r="C246" s="166"/>
      <c r="D246" s="198">
        <v>25.5</v>
      </c>
      <c r="E246" s="255">
        <v>0</v>
      </c>
      <c r="F246" s="75">
        <v>0</v>
      </c>
    </row>
    <row r="247" spans="1:6" x14ac:dyDescent="0.25">
      <c r="A247" s="168" t="s">
        <v>88</v>
      </c>
      <c r="B247" s="168"/>
      <c r="C247" s="170">
        <v>300</v>
      </c>
      <c r="D247" s="168"/>
      <c r="E247" s="255">
        <v>0</v>
      </c>
      <c r="F247" s="75">
        <f t="shared" si="7"/>
        <v>0</v>
      </c>
    </row>
    <row r="248" spans="1:6" ht="26.25" x14ac:dyDescent="0.25">
      <c r="A248" s="260" t="s">
        <v>140</v>
      </c>
      <c r="B248" s="260"/>
      <c r="C248" s="261">
        <v>881000</v>
      </c>
      <c r="D248" s="261">
        <v>228333.25</v>
      </c>
      <c r="E248" s="262">
        <v>0</v>
      </c>
      <c r="F248" s="263">
        <f t="shared" si="7"/>
        <v>25.917508513053349</v>
      </c>
    </row>
    <row r="249" spans="1:6" x14ac:dyDescent="0.25">
      <c r="A249" s="269" t="s">
        <v>141</v>
      </c>
      <c r="B249" s="269"/>
      <c r="C249" s="270">
        <v>881000</v>
      </c>
      <c r="D249" s="270">
        <v>228333.25</v>
      </c>
      <c r="E249" s="271">
        <v>0</v>
      </c>
      <c r="F249" s="272">
        <f t="shared" si="7"/>
        <v>25.917508513053349</v>
      </c>
    </row>
    <row r="250" spans="1:6" x14ac:dyDescent="0.25">
      <c r="A250" s="166" t="s">
        <v>209</v>
      </c>
      <c r="B250" s="166"/>
      <c r="C250" s="167">
        <v>881000</v>
      </c>
      <c r="D250" s="167">
        <v>228333.25</v>
      </c>
      <c r="E250" s="255">
        <v>0</v>
      </c>
      <c r="F250" s="75">
        <f t="shared" si="7"/>
        <v>25.917508513053349</v>
      </c>
    </row>
    <row r="251" spans="1:6" x14ac:dyDescent="0.25">
      <c r="A251" s="187" t="s">
        <v>72</v>
      </c>
      <c r="B251" s="187"/>
      <c r="C251" s="188">
        <v>881000</v>
      </c>
      <c r="D251" s="188">
        <v>228333.25</v>
      </c>
      <c r="E251" s="273">
        <v>0</v>
      </c>
      <c r="F251" s="186">
        <f t="shared" si="7"/>
        <v>25.917508513053349</v>
      </c>
    </row>
    <row r="252" spans="1:6" x14ac:dyDescent="0.25">
      <c r="A252" s="168" t="s">
        <v>5</v>
      </c>
      <c r="B252" s="168"/>
      <c r="C252" s="169">
        <v>881000</v>
      </c>
      <c r="D252" s="169">
        <v>228333.25</v>
      </c>
      <c r="E252" s="255">
        <v>0</v>
      </c>
      <c r="F252" s="75">
        <f t="shared" si="7"/>
        <v>25.917508513053349</v>
      </c>
    </row>
    <row r="253" spans="1:6" x14ac:dyDescent="0.25">
      <c r="A253" s="168" t="s">
        <v>32</v>
      </c>
      <c r="B253" s="168"/>
      <c r="C253" s="169">
        <v>33000</v>
      </c>
      <c r="D253" s="169">
        <v>1951.45</v>
      </c>
      <c r="E253" s="255">
        <v>0</v>
      </c>
      <c r="F253" s="75">
        <f t="shared" si="7"/>
        <v>5.9134848484848481</v>
      </c>
    </row>
    <row r="254" spans="1:6" x14ac:dyDescent="0.25">
      <c r="A254" s="168" t="s">
        <v>124</v>
      </c>
      <c r="B254" s="168"/>
      <c r="C254" s="169">
        <v>33000</v>
      </c>
      <c r="D254" s="169">
        <v>1951.45</v>
      </c>
      <c r="E254" s="255">
        <v>0</v>
      </c>
      <c r="F254" s="75">
        <f t="shared" si="7"/>
        <v>5.9134848484848481</v>
      </c>
    </row>
    <row r="255" spans="1:6" x14ac:dyDescent="0.25">
      <c r="A255" s="166" t="s">
        <v>125</v>
      </c>
      <c r="B255" s="166"/>
      <c r="C255" s="166"/>
      <c r="D255" s="167">
        <v>1951.45</v>
      </c>
      <c r="E255" s="255">
        <v>0</v>
      </c>
      <c r="F255" s="75">
        <v>0</v>
      </c>
    </row>
    <row r="256" spans="1:6" x14ac:dyDescent="0.25">
      <c r="A256" s="168" t="s">
        <v>28</v>
      </c>
      <c r="B256" s="168"/>
      <c r="C256" s="169">
        <v>848000</v>
      </c>
      <c r="D256" s="169">
        <v>226381.8</v>
      </c>
      <c r="E256" s="255">
        <v>0</v>
      </c>
      <c r="F256" s="75">
        <f t="shared" si="7"/>
        <v>26.695966981132074</v>
      </c>
    </row>
    <row r="257" spans="1:6" x14ac:dyDescent="0.25">
      <c r="A257" s="168" t="s">
        <v>111</v>
      </c>
      <c r="B257" s="168"/>
      <c r="C257" s="169">
        <v>848000</v>
      </c>
      <c r="D257" s="169">
        <v>226381.8</v>
      </c>
      <c r="E257" s="255">
        <v>0</v>
      </c>
      <c r="F257" s="75">
        <f t="shared" si="7"/>
        <v>26.695966981132074</v>
      </c>
    </row>
    <row r="258" spans="1:6" x14ac:dyDescent="0.25">
      <c r="A258" s="166" t="s">
        <v>112</v>
      </c>
      <c r="B258" s="166"/>
      <c r="C258" s="166"/>
      <c r="D258" s="167">
        <v>226381.8</v>
      </c>
      <c r="E258" s="255">
        <v>0</v>
      </c>
      <c r="F258" s="75">
        <v>0</v>
      </c>
    </row>
    <row r="259" spans="1:6" x14ac:dyDescent="0.25">
      <c r="A259" s="260" t="s">
        <v>142</v>
      </c>
      <c r="B259" s="261">
        <v>211329.71</v>
      </c>
      <c r="C259" s="261">
        <v>1370211.62</v>
      </c>
      <c r="D259" s="261">
        <v>2270.5300000000002</v>
      </c>
      <c r="E259" s="262">
        <f t="shared" si="6"/>
        <v>1.0744017014928948</v>
      </c>
      <c r="F259" s="263">
        <f t="shared" si="7"/>
        <v>0.16570652057380741</v>
      </c>
    </row>
    <row r="260" spans="1:6" x14ac:dyDescent="0.25">
      <c r="A260" s="269" t="s">
        <v>143</v>
      </c>
      <c r="B260" s="270">
        <v>136496.85</v>
      </c>
      <c r="C260" s="270">
        <v>1370211.62</v>
      </c>
      <c r="D260" s="270">
        <v>2270.5300000000002</v>
      </c>
      <c r="E260" s="271">
        <f t="shared" si="6"/>
        <v>1.6634303282456704</v>
      </c>
      <c r="F260" s="272">
        <f t="shared" si="7"/>
        <v>0.16570652057380741</v>
      </c>
    </row>
    <row r="261" spans="1:6" x14ac:dyDescent="0.25">
      <c r="A261" s="166" t="s">
        <v>209</v>
      </c>
      <c r="B261" s="167">
        <v>136496.85</v>
      </c>
      <c r="C261" s="167">
        <v>1370211.62</v>
      </c>
      <c r="D261" s="167">
        <v>2270.5300000000002</v>
      </c>
      <c r="E261" s="255">
        <f t="shared" si="6"/>
        <v>1.6634303282456704</v>
      </c>
      <c r="F261" s="75">
        <f t="shared" si="7"/>
        <v>0.16570652057380741</v>
      </c>
    </row>
    <row r="262" spans="1:6" x14ac:dyDescent="0.25">
      <c r="A262" s="187" t="s">
        <v>72</v>
      </c>
      <c r="B262" s="188">
        <v>10136.790000000001</v>
      </c>
      <c r="C262" s="188">
        <v>8000</v>
      </c>
      <c r="D262" s="188">
        <v>2270.5300000000002</v>
      </c>
      <c r="E262" s="273">
        <f t="shared" si="6"/>
        <v>22.398905373397298</v>
      </c>
      <c r="F262" s="186">
        <f t="shared" si="7"/>
        <v>28.381625000000003</v>
      </c>
    </row>
    <row r="263" spans="1:6" x14ac:dyDescent="0.25">
      <c r="A263" s="168" t="s">
        <v>4</v>
      </c>
      <c r="B263" s="169">
        <v>10136.790000000001</v>
      </c>
      <c r="C263" s="169">
        <v>8000</v>
      </c>
      <c r="D263" s="169">
        <v>2270.5300000000002</v>
      </c>
      <c r="E263" s="255">
        <f t="shared" ref="E263:E323" si="8">D263/B263*100</f>
        <v>22.398905373397298</v>
      </c>
      <c r="F263" s="75">
        <f t="shared" ref="F263:F323" si="9">D263/C263*100</f>
        <v>28.381625000000003</v>
      </c>
    </row>
    <row r="264" spans="1:6" x14ac:dyDescent="0.25">
      <c r="A264" s="168" t="s">
        <v>26</v>
      </c>
      <c r="B264" s="169">
        <v>10136.790000000001</v>
      </c>
      <c r="C264" s="169">
        <v>8000</v>
      </c>
      <c r="D264" s="169">
        <v>2270.5300000000002</v>
      </c>
      <c r="E264" s="255">
        <f t="shared" si="8"/>
        <v>22.398905373397298</v>
      </c>
      <c r="F264" s="75">
        <f t="shared" si="9"/>
        <v>28.381625000000003</v>
      </c>
    </row>
    <row r="265" spans="1:6" x14ac:dyDescent="0.25">
      <c r="A265" s="168" t="s">
        <v>88</v>
      </c>
      <c r="B265" s="169">
        <v>10136.790000000001</v>
      </c>
      <c r="C265" s="169">
        <v>6000</v>
      </c>
      <c r="D265" s="169">
        <v>2270.5300000000002</v>
      </c>
      <c r="E265" s="255">
        <f t="shared" si="8"/>
        <v>22.398905373397298</v>
      </c>
      <c r="F265" s="75">
        <f t="shared" si="9"/>
        <v>37.842166666666671</v>
      </c>
    </row>
    <row r="266" spans="1:6" x14ac:dyDescent="0.25">
      <c r="A266" s="166" t="s">
        <v>94</v>
      </c>
      <c r="B266" s="167">
        <v>10136.790000000001</v>
      </c>
      <c r="C266" s="166"/>
      <c r="D266" s="167">
        <v>2270.5300000000002</v>
      </c>
      <c r="E266" s="255">
        <f t="shared" si="8"/>
        <v>22.398905373397298</v>
      </c>
      <c r="F266" s="75">
        <v>0</v>
      </c>
    </row>
    <row r="267" spans="1:6" x14ac:dyDescent="0.25">
      <c r="A267" s="168" t="s">
        <v>97</v>
      </c>
      <c r="B267" s="168"/>
      <c r="C267" s="169">
        <v>2000</v>
      </c>
      <c r="D267" s="168"/>
      <c r="E267" s="255">
        <v>0</v>
      </c>
      <c r="F267" s="75">
        <f t="shared" si="9"/>
        <v>0</v>
      </c>
    </row>
    <row r="268" spans="1:6" x14ac:dyDescent="0.25">
      <c r="A268" s="187" t="s">
        <v>60</v>
      </c>
      <c r="B268" s="188">
        <v>14429.66</v>
      </c>
      <c r="C268" s="188">
        <v>89305.96</v>
      </c>
      <c r="D268" s="187"/>
      <c r="E268" s="273">
        <f t="shared" si="8"/>
        <v>0</v>
      </c>
      <c r="F268" s="186">
        <f t="shared" si="9"/>
        <v>0</v>
      </c>
    </row>
    <row r="269" spans="1:6" x14ac:dyDescent="0.25">
      <c r="A269" s="168" t="s">
        <v>4</v>
      </c>
      <c r="B269" s="168"/>
      <c r="C269" s="170">
        <v>220</v>
      </c>
      <c r="D269" s="168"/>
      <c r="E269" s="255">
        <v>0</v>
      </c>
      <c r="F269" s="75">
        <f t="shared" si="9"/>
        <v>0</v>
      </c>
    </row>
    <row r="270" spans="1:6" x14ac:dyDescent="0.25">
      <c r="A270" s="168" t="s">
        <v>26</v>
      </c>
      <c r="B270" s="168"/>
      <c r="C270" s="170">
        <v>220</v>
      </c>
      <c r="D270" s="168"/>
      <c r="E270" s="255">
        <v>0</v>
      </c>
      <c r="F270" s="75">
        <f t="shared" si="9"/>
        <v>0</v>
      </c>
    </row>
    <row r="271" spans="1:6" x14ac:dyDescent="0.25">
      <c r="A271" s="168" t="s">
        <v>88</v>
      </c>
      <c r="B271" s="168"/>
      <c r="C271" s="170">
        <v>220</v>
      </c>
      <c r="D271" s="168"/>
      <c r="E271" s="255">
        <v>0</v>
      </c>
      <c r="F271" s="75">
        <f t="shared" si="9"/>
        <v>0</v>
      </c>
    </row>
    <row r="272" spans="1:6" x14ac:dyDescent="0.25">
      <c r="A272" s="168" t="s">
        <v>5</v>
      </c>
      <c r="B272" s="169">
        <v>14429.66</v>
      </c>
      <c r="C272" s="169">
        <v>89085.96</v>
      </c>
      <c r="D272" s="168"/>
      <c r="E272" s="255">
        <f t="shared" si="8"/>
        <v>0</v>
      </c>
      <c r="F272" s="75">
        <f t="shared" si="9"/>
        <v>0</v>
      </c>
    </row>
    <row r="273" spans="1:6" x14ac:dyDescent="0.25">
      <c r="A273" s="168" t="s">
        <v>28</v>
      </c>
      <c r="B273" s="169">
        <v>14429.66</v>
      </c>
      <c r="C273" s="169">
        <v>89085.96</v>
      </c>
      <c r="D273" s="168"/>
      <c r="E273" s="255">
        <f t="shared" si="8"/>
        <v>0</v>
      </c>
      <c r="F273" s="75">
        <f t="shared" si="9"/>
        <v>0</v>
      </c>
    </row>
    <row r="274" spans="1:6" x14ac:dyDescent="0.25">
      <c r="A274" s="168" t="s">
        <v>111</v>
      </c>
      <c r="B274" s="169">
        <v>14429.66</v>
      </c>
      <c r="C274" s="169">
        <v>89085.96</v>
      </c>
      <c r="D274" s="168"/>
      <c r="E274" s="255">
        <f t="shared" si="8"/>
        <v>0</v>
      </c>
      <c r="F274" s="75">
        <f t="shared" si="9"/>
        <v>0</v>
      </c>
    </row>
    <row r="275" spans="1:6" x14ac:dyDescent="0.25">
      <c r="A275" s="166" t="s">
        <v>112</v>
      </c>
      <c r="B275" s="167">
        <v>14429.66</v>
      </c>
      <c r="C275" s="166"/>
      <c r="D275" s="166"/>
      <c r="E275" s="255">
        <f t="shared" si="8"/>
        <v>0</v>
      </c>
      <c r="F275" s="75">
        <v>0</v>
      </c>
    </row>
    <row r="276" spans="1:6" x14ac:dyDescent="0.25">
      <c r="A276" s="187" t="s">
        <v>63</v>
      </c>
      <c r="B276" s="188">
        <v>111930.4</v>
      </c>
      <c r="C276" s="188">
        <v>1272905.6599999999</v>
      </c>
      <c r="D276" s="187"/>
      <c r="E276" s="273">
        <f>D276/B276*100</f>
        <v>0</v>
      </c>
      <c r="F276" s="186">
        <f>D276/C276*100</f>
        <v>0</v>
      </c>
    </row>
    <row r="277" spans="1:6" x14ac:dyDescent="0.25">
      <c r="A277" s="168" t="s">
        <v>4</v>
      </c>
      <c r="B277" s="168"/>
      <c r="C277" s="169">
        <v>1780</v>
      </c>
      <c r="D277" s="168"/>
      <c r="E277" s="255">
        <v>0</v>
      </c>
      <c r="F277" s="75">
        <f t="shared" si="9"/>
        <v>0</v>
      </c>
    </row>
    <row r="278" spans="1:6" x14ac:dyDescent="0.25">
      <c r="A278" s="168" t="s">
        <v>26</v>
      </c>
      <c r="B278" s="168"/>
      <c r="C278" s="169">
        <v>1780</v>
      </c>
      <c r="D278" s="168"/>
      <c r="E278" s="255">
        <v>0</v>
      </c>
      <c r="F278" s="75">
        <f t="shared" si="9"/>
        <v>0</v>
      </c>
    </row>
    <row r="279" spans="1:6" x14ac:dyDescent="0.25">
      <c r="A279" s="168" t="s">
        <v>88</v>
      </c>
      <c r="B279" s="168"/>
      <c r="C279" s="169">
        <v>1780</v>
      </c>
      <c r="D279" s="168"/>
      <c r="E279" s="255">
        <v>0</v>
      </c>
      <c r="F279" s="75">
        <f t="shared" si="9"/>
        <v>0</v>
      </c>
    </row>
    <row r="280" spans="1:6" x14ac:dyDescent="0.25">
      <c r="A280" s="168" t="s">
        <v>5</v>
      </c>
      <c r="B280" s="169">
        <v>111930.4</v>
      </c>
      <c r="C280" s="169">
        <v>1271125.6599999999</v>
      </c>
      <c r="D280" s="168"/>
      <c r="E280" s="255">
        <f t="shared" si="8"/>
        <v>0</v>
      </c>
      <c r="F280" s="75">
        <f t="shared" si="9"/>
        <v>0</v>
      </c>
    </row>
    <row r="281" spans="1:6" x14ac:dyDescent="0.25">
      <c r="A281" s="168" t="s">
        <v>28</v>
      </c>
      <c r="B281" s="169">
        <v>111930.4</v>
      </c>
      <c r="C281" s="169">
        <v>1271125.6599999999</v>
      </c>
      <c r="D281" s="168"/>
      <c r="E281" s="255">
        <f t="shared" si="8"/>
        <v>0</v>
      </c>
      <c r="F281" s="75">
        <f t="shared" si="9"/>
        <v>0</v>
      </c>
    </row>
    <row r="282" spans="1:6" x14ac:dyDescent="0.25">
      <c r="A282" s="168" t="s">
        <v>111</v>
      </c>
      <c r="B282" s="169">
        <v>111930.4</v>
      </c>
      <c r="C282" s="169">
        <v>1271125.6599999999</v>
      </c>
      <c r="D282" s="168"/>
      <c r="E282" s="255">
        <f t="shared" si="8"/>
        <v>0</v>
      </c>
      <c r="F282" s="75">
        <f t="shared" si="9"/>
        <v>0</v>
      </c>
    </row>
    <row r="283" spans="1:6" x14ac:dyDescent="0.25">
      <c r="A283" s="166" t="s">
        <v>112</v>
      </c>
      <c r="B283" s="167">
        <v>111930.4</v>
      </c>
      <c r="C283" s="166"/>
      <c r="D283" s="166"/>
      <c r="E283" s="255">
        <f t="shared" si="8"/>
        <v>0</v>
      </c>
      <c r="F283" s="75">
        <v>0</v>
      </c>
    </row>
    <row r="284" spans="1:6" x14ac:dyDescent="0.25">
      <c r="A284" s="269" t="s">
        <v>192</v>
      </c>
      <c r="B284" s="270">
        <v>74832.86</v>
      </c>
      <c r="C284" s="269"/>
      <c r="D284" s="269"/>
      <c r="E284" s="271">
        <f t="shared" si="8"/>
        <v>0</v>
      </c>
      <c r="F284" s="272">
        <v>0</v>
      </c>
    </row>
    <row r="285" spans="1:6" x14ac:dyDescent="0.25">
      <c r="A285" s="166" t="s">
        <v>209</v>
      </c>
      <c r="B285" s="167">
        <v>74832.86</v>
      </c>
      <c r="C285" s="166"/>
      <c r="D285" s="166"/>
      <c r="E285" s="255">
        <f t="shared" si="8"/>
        <v>0</v>
      </c>
      <c r="F285" s="75">
        <v>0</v>
      </c>
    </row>
    <row r="286" spans="1:6" x14ac:dyDescent="0.25">
      <c r="A286" s="187" t="s">
        <v>60</v>
      </c>
      <c r="B286" s="188">
        <v>6135.28</v>
      </c>
      <c r="C286" s="187"/>
      <c r="D286" s="187"/>
      <c r="E286" s="273">
        <f t="shared" si="8"/>
        <v>0</v>
      </c>
      <c r="F286" s="186">
        <v>0</v>
      </c>
    </row>
    <row r="287" spans="1:6" x14ac:dyDescent="0.25">
      <c r="A287" s="168" t="s">
        <v>4</v>
      </c>
      <c r="B287" s="169">
        <v>6135.28</v>
      </c>
      <c r="C287" s="168"/>
      <c r="D287" s="168"/>
      <c r="E287" s="255">
        <f t="shared" si="8"/>
        <v>0</v>
      </c>
      <c r="F287" s="75">
        <v>0</v>
      </c>
    </row>
    <row r="288" spans="1:6" x14ac:dyDescent="0.25">
      <c r="A288" s="168" t="s">
        <v>26</v>
      </c>
      <c r="B288" s="169">
        <v>6135.28</v>
      </c>
      <c r="C288" s="168"/>
      <c r="D288" s="168"/>
      <c r="E288" s="255">
        <f t="shared" si="8"/>
        <v>0</v>
      </c>
      <c r="F288" s="75">
        <v>0</v>
      </c>
    </row>
    <row r="289" spans="1:6" x14ac:dyDescent="0.25">
      <c r="A289" s="168" t="s">
        <v>79</v>
      </c>
      <c r="B289" s="169">
        <v>5948.65</v>
      </c>
      <c r="C289" s="168"/>
      <c r="D289" s="168"/>
      <c r="E289" s="255">
        <f t="shared" si="8"/>
        <v>0</v>
      </c>
      <c r="F289" s="75">
        <v>0</v>
      </c>
    </row>
    <row r="290" spans="1:6" x14ac:dyDescent="0.25">
      <c r="A290" s="166" t="s">
        <v>80</v>
      </c>
      <c r="B290" s="167">
        <v>3830.54</v>
      </c>
      <c r="C290" s="166"/>
      <c r="D290" s="166"/>
      <c r="E290" s="255">
        <f t="shared" si="8"/>
        <v>0</v>
      </c>
      <c r="F290" s="75">
        <v>0</v>
      </c>
    </row>
    <row r="291" spans="1:6" x14ac:dyDescent="0.25">
      <c r="A291" s="166" t="s">
        <v>81</v>
      </c>
      <c r="B291" s="167">
        <v>1731.65</v>
      </c>
      <c r="C291" s="166"/>
      <c r="D291" s="166"/>
      <c r="E291" s="255">
        <f t="shared" si="8"/>
        <v>0</v>
      </c>
      <c r="F291" s="75">
        <v>0</v>
      </c>
    </row>
    <row r="292" spans="1:6" x14ac:dyDescent="0.25">
      <c r="A292" s="166" t="s">
        <v>82</v>
      </c>
      <c r="B292" s="198">
        <v>386.46</v>
      </c>
      <c r="C292" s="166"/>
      <c r="D292" s="166"/>
      <c r="E292" s="255">
        <f t="shared" si="8"/>
        <v>0</v>
      </c>
      <c r="F292" s="75">
        <v>0</v>
      </c>
    </row>
    <row r="293" spans="1:6" x14ac:dyDescent="0.25">
      <c r="A293" s="168" t="s">
        <v>83</v>
      </c>
      <c r="B293" s="168"/>
      <c r="C293" s="168"/>
      <c r="D293" s="168"/>
      <c r="E293" s="255">
        <v>0</v>
      </c>
      <c r="F293" s="75">
        <v>0</v>
      </c>
    </row>
    <row r="294" spans="1:6" x14ac:dyDescent="0.25">
      <c r="A294" s="168" t="s">
        <v>88</v>
      </c>
      <c r="B294" s="168"/>
      <c r="C294" s="168"/>
      <c r="D294" s="168"/>
      <c r="E294" s="255">
        <v>0</v>
      </c>
      <c r="F294" s="75">
        <v>0</v>
      </c>
    </row>
    <row r="295" spans="1:6" x14ac:dyDescent="0.25">
      <c r="A295" s="168" t="s">
        <v>97</v>
      </c>
      <c r="B295" s="170">
        <v>186.63</v>
      </c>
      <c r="C295" s="168"/>
      <c r="D295" s="168"/>
      <c r="E295" s="255">
        <v>0</v>
      </c>
      <c r="F295" s="75">
        <v>0</v>
      </c>
    </row>
    <row r="296" spans="1:6" x14ac:dyDescent="0.25">
      <c r="A296" s="166" t="s">
        <v>101</v>
      </c>
      <c r="B296" s="198">
        <v>186.63</v>
      </c>
      <c r="C296" s="166"/>
      <c r="D296" s="166"/>
      <c r="E296" s="255">
        <v>0</v>
      </c>
      <c r="F296" s="75">
        <v>0</v>
      </c>
    </row>
    <row r="297" spans="1:6" x14ac:dyDescent="0.25">
      <c r="A297" s="168" t="s">
        <v>5</v>
      </c>
      <c r="B297" s="168"/>
      <c r="C297" s="168"/>
      <c r="D297" s="168"/>
      <c r="E297" s="255">
        <v>0</v>
      </c>
      <c r="F297" s="75">
        <v>0</v>
      </c>
    </row>
    <row r="298" spans="1:6" x14ac:dyDescent="0.25">
      <c r="A298" s="168" t="s">
        <v>32</v>
      </c>
      <c r="B298" s="168"/>
      <c r="C298" s="168"/>
      <c r="D298" s="168"/>
      <c r="E298" s="255">
        <v>0</v>
      </c>
      <c r="F298" s="75">
        <v>0</v>
      </c>
    </row>
    <row r="299" spans="1:6" x14ac:dyDescent="0.25">
      <c r="A299" s="168" t="s">
        <v>124</v>
      </c>
      <c r="B299" s="168"/>
      <c r="C299" s="168"/>
      <c r="D299" s="168"/>
      <c r="E299" s="255">
        <v>0</v>
      </c>
      <c r="F299" s="75">
        <v>0</v>
      </c>
    </row>
    <row r="300" spans="1:6" x14ac:dyDescent="0.25">
      <c r="A300" s="187" t="s">
        <v>63</v>
      </c>
      <c r="B300" s="188">
        <v>68697.58</v>
      </c>
      <c r="C300" s="187"/>
      <c r="D300" s="187"/>
      <c r="E300" s="273">
        <f t="shared" si="8"/>
        <v>0</v>
      </c>
      <c r="F300" s="186">
        <v>0</v>
      </c>
    </row>
    <row r="301" spans="1:6" x14ac:dyDescent="0.25">
      <c r="A301" s="168" t="s">
        <v>4</v>
      </c>
      <c r="B301" s="169">
        <v>68697.58</v>
      </c>
      <c r="C301" s="168"/>
      <c r="D301" s="168"/>
      <c r="E301" s="255">
        <f t="shared" si="8"/>
        <v>0</v>
      </c>
      <c r="F301" s="75">
        <v>0</v>
      </c>
    </row>
    <row r="302" spans="1:6" x14ac:dyDescent="0.25">
      <c r="A302" s="168" t="s">
        <v>25</v>
      </c>
      <c r="B302" s="169">
        <v>33869.839999999997</v>
      </c>
      <c r="C302" s="168"/>
      <c r="D302" s="168"/>
      <c r="E302" s="255">
        <f t="shared" si="8"/>
        <v>0</v>
      </c>
      <c r="F302" s="75">
        <v>0</v>
      </c>
    </row>
    <row r="303" spans="1:6" x14ac:dyDescent="0.25">
      <c r="A303" s="168" t="s">
        <v>115</v>
      </c>
      <c r="B303" s="169">
        <v>28468.32</v>
      </c>
      <c r="C303" s="168"/>
      <c r="D303" s="168"/>
      <c r="E303" s="255">
        <f t="shared" si="8"/>
        <v>0</v>
      </c>
      <c r="F303" s="75">
        <v>0</v>
      </c>
    </row>
    <row r="304" spans="1:6" x14ac:dyDescent="0.25">
      <c r="A304" s="166" t="s">
        <v>116</v>
      </c>
      <c r="B304" s="167">
        <v>28468.32</v>
      </c>
      <c r="C304" s="166"/>
      <c r="D304" s="166"/>
      <c r="E304" s="255">
        <f t="shared" si="8"/>
        <v>0</v>
      </c>
      <c r="F304" s="75">
        <v>0</v>
      </c>
    </row>
    <row r="305" spans="1:6" x14ac:dyDescent="0.25">
      <c r="A305" s="168" t="s">
        <v>117</v>
      </c>
      <c r="B305" s="170">
        <v>704.12</v>
      </c>
      <c r="C305" s="168"/>
      <c r="D305" s="168"/>
      <c r="E305" s="255">
        <f t="shared" si="8"/>
        <v>0</v>
      </c>
      <c r="F305" s="75">
        <v>0</v>
      </c>
    </row>
    <row r="306" spans="1:6" x14ac:dyDescent="0.25">
      <c r="A306" s="166" t="s">
        <v>118</v>
      </c>
      <c r="B306" s="198">
        <v>704.12</v>
      </c>
      <c r="C306" s="166"/>
      <c r="D306" s="166"/>
      <c r="E306" s="255">
        <f t="shared" si="8"/>
        <v>0</v>
      </c>
      <c r="F306" s="75">
        <v>0</v>
      </c>
    </row>
    <row r="307" spans="1:6" x14ac:dyDescent="0.25">
      <c r="A307" s="168" t="s">
        <v>119</v>
      </c>
      <c r="B307" s="169">
        <v>4697.3999999999996</v>
      </c>
      <c r="C307" s="168"/>
      <c r="D307" s="168"/>
      <c r="E307" s="255">
        <f t="shared" si="8"/>
        <v>0</v>
      </c>
      <c r="F307" s="75">
        <v>0</v>
      </c>
    </row>
    <row r="308" spans="1:6" x14ac:dyDescent="0.25">
      <c r="A308" s="166" t="s">
        <v>120</v>
      </c>
      <c r="B308" s="167">
        <v>4697.3999999999996</v>
      </c>
      <c r="C308" s="166"/>
      <c r="D308" s="166"/>
      <c r="E308" s="255">
        <f t="shared" si="8"/>
        <v>0</v>
      </c>
      <c r="F308" s="75">
        <v>0</v>
      </c>
    </row>
    <row r="309" spans="1:6" x14ac:dyDescent="0.25">
      <c r="A309" s="168" t="s">
        <v>26</v>
      </c>
      <c r="B309" s="169">
        <v>34827.74</v>
      </c>
      <c r="C309" s="168"/>
      <c r="D309" s="168"/>
      <c r="E309" s="255">
        <f t="shared" si="8"/>
        <v>0</v>
      </c>
      <c r="F309" s="75">
        <v>0</v>
      </c>
    </row>
    <row r="310" spans="1:6" x14ac:dyDescent="0.25">
      <c r="A310" s="168" t="s">
        <v>79</v>
      </c>
      <c r="B310" s="169">
        <v>33770.1</v>
      </c>
      <c r="C310" s="168"/>
      <c r="D310" s="168"/>
      <c r="E310" s="255">
        <f t="shared" si="8"/>
        <v>0</v>
      </c>
      <c r="F310" s="75">
        <v>0</v>
      </c>
    </row>
    <row r="311" spans="1:6" x14ac:dyDescent="0.25">
      <c r="A311" s="166" t="s">
        <v>80</v>
      </c>
      <c r="B311" s="167">
        <v>21767.360000000001</v>
      </c>
      <c r="C311" s="166"/>
      <c r="D311" s="166"/>
      <c r="E311" s="255">
        <f t="shared" si="8"/>
        <v>0</v>
      </c>
      <c r="F311" s="75">
        <v>0</v>
      </c>
    </row>
    <row r="312" spans="1:6" x14ac:dyDescent="0.25">
      <c r="A312" s="166" t="s">
        <v>81</v>
      </c>
      <c r="B312" s="167">
        <v>9812.7999999999993</v>
      </c>
      <c r="C312" s="166"/>
      <c r="D312" s="166"/>
      <c r="E312" s="255">
        <f t="shared" si="8"/>
        <v>0</v>
      </c>
      <c r="F312" s="75">
        <v>0</v>
      </c>
    </row>
    <row r="313" spans="1:6" x14ac:dyDescent="0.25">
      <c r="A313" s="166" t="s">
        <v>82</v>
      </c>
      <c r="B313" s="167">
        <v>2189.94</v>
      </c>
      <c r="C313" s="166"/>
      <c r="D313" s="166"/>
      <c r="E313" s="255">
        <f t="shared" si="8"/>
        <v>0</v>
      </c>
      <c r="F313" s="75">
        <v>0</v>
      </c>
    </row>
    <row r="314" spans="1:6" x14ac:dyDescent="0.25">
      <c r="A314" s="168" t="s">
        <v>83</v>
      </c>
      <c r="B314" s="168"/>
      <c r="C314" s="168"/>
      <c r="D314" s="168"/>
      <c r="E314" s="255">
        <v>0</v>
      </c>
      <c r="F314" s="75">
        <v>0</v>
      </c>
    </row>
    <row r="315" spans="1:6" x14ac:dyDescent="0.25">
      <c r="A315" s="168" t="s">
        <v>88</v>
      </c>
      <c r="B315" s="168"/>
      <c r="C315" s="168"/>
      <c r="D315" s="168"/>
      <c r="E315" s="255">
        <v>0</v>
      </c>
      <c r="F315" s="75">
        <v>0</v>
      </c>
    </row>
    <row r="316" spans="1:6" x14ac:dyDescent="0.25">
      <c r="A316" s="168" t="s">
        <v>97</v>
      </c>
      <c r="B316" s="169">
        <v>1057.6400000000001</v>
      </c>
      <c r="C316" s="168"/>
      <c r="D316" s="168"/>
      <c r="E316" s="255">
        <f t="shared" si="8"/>
        <v>0</v>
      </c>
      <c r="F316" s="75">
        <v>0</v>
      </c>
    </row>
    <row r="317" spans="1:6" x14ac:dyDescent="0.25">
      <c r="A317" s="166" t="s">
        <v>101</v>
      </c>
      <c r="B317" s="167">
        <v>1057.6400000000001</v>
      </c>
      <c r="C317" s="166"/>
      <c r="D317" s="166"/>
      <c r="E317" s="255">
        <f t="shared" si="8"/>
        <v>0</v>
      </c>
      <c r="F317" s="75">
        <v>0</v>
      </c>
    </row>
    <row r="318" spans="1:6" x14ac:dyDescent="0.25">
      <c r="A318" s="168" t="s">
        <v>5</v>
      </c>
      <c r="B318" s="168"/>
      <c r="C318" s="168"/>
      <c r="D318" s="168"/>
      <c r="E318" s="255">
        <v>0</v>
      </c>
      <c r="F318" s="75">
        <v>0</v>
      </c>
    </row>
    <row r="319" spans="1:6" x14ac:dyDescent="0.25">
      <c r="A319" s="168" t="s">
        <v>32</v>
      </c>
      <c r="B319" s="168"/>
      <c r="C319" s="168"/>
      <c r="D319" s="168"/>
      <c r="E319" s="255">
        <v>0</v>
      </c>
      <c r="F319" s="75">
        <v>0</v>
      </c>
    </row>
    <row r="320" spans="1:6" x14ac:dyDescent="0.25">
      <c r="A320" s="168" t="s">
        <v>124</v>
      </c>
      <c r="B320" s="168"/>
      <c r="C320" s="168"/>
      <c r="D320" s="168"/>
      <c r="E320" s="255">
        <v>0</v>
      </c>
      <c r="F320" s="75">
        <v>0</v>
      </c>
    </row>
    <row r="321" spans="1:6" x14ac:dyDescent="0.25">
      <c r="A321" s="260" t="s">
        <v>144</v>
      </c>
      <c r="B321" s="261">
        <v>565566.96</v>
      </c>
      <c r="C321" s="261">
        <v>1588500</v>
      </c>
      <c r="D321" s="261">
        <v>734424.73</v>
      </c>
      <c r="E321" s="262">
        <f t="shared" si="8"/>
        <v>129.85637102987769</v>
      </c>
      <c r="F321" s="263">
        <f t="shared" si="9"/>
        <v>46.233851432168713</v>
      </c>
    </row>
    <row r="322" spans="1:6" x14ac:dyDescent="0.25">
      <c r="A322" s="269" t="s">
        <v>145</v>
      </c>
      <c r="B322" s="270">
        <v>565566.96</v>
      </c>
      <c r="C322" s="270">
        <v>1588500</v>
      </c>
      <c r="D322" s="270">
        <v>734424.73</v>
      </c>
      <c r="E322" s="271">
        <f t="shared" si="8"/>
        <v>129.85637102987769</v>
      </c>
      <c r="F322" s="272">
        <f t="shared" si="9"/>
        <v>46.233851432168713</v>
      </c>
    </row>
    <row r="323" spans="1:6" x14ac:dyDescent="0.25">
      <c r="A323" s="166" t="s">
        <v>208</v>
      </c>
      <c r="B323" s="167">
        <v>565566.96</v>
      </c>
      <c r="C323" s="167">
        <v>1588500</v>
      </c>
      <c r="D323" s="167">
        <v>734424.73</v>
      </c>
      <c r="E323" s="255">
        <f t="shared" si="8"/>
        <v>129.85637102987769</v>
      </c>
      <c r="F323" s="75">
        <f t="shared" si="9"/>
        <v>46.233851432168713</v>
      </c>
    </row>
    <row r="324" spans="1:6" x14ac:dyDescent="0.25">
      <c r="A324" s="187" t="s">
        <v>61</v>
      </c>
      <c r="B324" s="188">
        <v>565566.96</v>
      </c>
      <c r="C324" s="188">
        <v>1588500</v>
      </c>
      <c r="D324" s="188">
        <v>734424.73</v>
      </c>
      <c r="E324" s="273">
        <f t="shared" ref="E324:E339" si="10">D324/B324*100</f>
        <v>129.85637102987769</v>
      </c>
      <c r="F324" s="186">
        <f t="shared" ref="F324:F335" si="11">D324/C324*100</f>
        <v>46.233851432168713</v>
      </c>
    </row>
    <row r="325" spans="1:6" x14ac:dyDescent="0.25">
      <c r="A325" s="168" t="s">
        <v>4</v>
      </c>
      <c r="B325" s="169">
        <v>565566.96</v>
      </c>
      <c r="C325" s="169">
        <v>1588500</v>
      </c>
      <c r="D325" s="169">
        <v>734424.73</v>
      </c>
      <c r="E325" s="255">
        <f t="shared" si="10"/>
        <v>129.85637102987769</v>
      </c>
      <c r="F325" s="75">
        <f t="shared" si="11"/>
        <v>46.233851432168713</v>
      </c>
    </row>
    <row r="326" spans="1:6" x14ac:dyDescent="0.25">
      <c r="A326" s="168" t="s">
        <v>25</v>
      </c>
      <c r="B326" s="169">
        <v>561250.4</v>
      </c>
      <c r="C326" s="169">
        <v>1584000</v>
      </c>
      <c r="D326" s="169">
        <v>732464.73</v>
      </c>
      <c r="E326" s="255">
        <f t="shared" si="10"/>
        <v>130.50587224525808</v>
      </c>
      <c r="F326" s="75">
        <f t="shared" si="11"/>
        <v>46.241460227272725</v>
      </c>
    </row>
    <row r="327" spans="1:6" x14ac:dyDescent="0.25">
      <c r="A327" s="168" t="s">
        <v>115</v>
      </c>
      <c r="B327" s="169">
        <v>466496.28</v>
      </c>
      <c r="C327" s="169">
        <v>1300000</v>
      </c>
      <c r="D327" s="169">
        <v>606353.43000000005</v>
      </c>
      <c r="E327" s="255">
        <f t="shared" si="10"/>
        <v>129.98033553450844</v>
      </c>
      <c r="F327" s="75">
        <f t="shared" si="11"/>
        <v>46.642571538461539</v>
      </c>
    </row>
    <row r="328" spans="1:6" x14ac:dyDescent="0.25">
      <c r="A328" s="166" t="s">
        <v>116</v>
      </c>
      <c r="B328" s="167">
        <v>466496.28</v>
      </c>
      <c r="C328" s="166"/>
      <c r="D328" s="167">
        <v>606353.43000000005</v>
      </c>
      <c r="E328" s="255">
        <f t="shared" si="10"/>
        <v>129.98033553450844</v>
      </c>
      <c r="F328" s="75">
        <v>0</v>
      </c>
    </row>
    <row r="329" spans="1:6" x14ac:dyDescent="0.25">
      <c r="A329" s="168" t="s">
        <v>117</v>
      </c>
      <c r="B329" s="169">
        <v>18108.669999999998</v>
      </c>
      <c r="C329" s="169">
        <v>60000</v>
      </c>
      <c r="D329" s="169">
        <v>26324.560000000001</v>
      </c>
      <c r="E329" s="255">
        <f t="shared" si="10"/>
        <v>145.36992501381937</v>
      </c>
      <c r="F329" s="75">
        <f t="shared" si="11"/>
        <v>43.874266666666664</v>
      </c>
    </row>
    <row r="330" spans="1:6" x14ac:dyDescent="0.25">
      <c r="A330" s="166" t="s">
        <v>118</v>
      </c>
      <c r="B330" s="167">
        <v>18108.669999999998</v>
      </c>
      <c r="C330" s="166"/>
      <c r="D330" s="167">
        <v>26324.560000000001</v>
      </c>
      <c r="E330" s="255">
        <f t="shared" si="10"/>
        <v>145.36992501381937</v>
      </c>
      <c r="F330" s="75">
        <v>0</v>
      </c>
    </row>
    <row r="331" spans="1:6" x14ac:dyDescent="0.25">
      <c r="A331" s="168" t="s">
        <v>119</v>
      </c>
      <c r="B331" s="169">
        <v>76645.45</v>
      </c>
      <c r="C331" s="169">
        <v>224000</v>
      </c>
      <c r="D331" s="169">
        <v>99786.74</v>
      </c>
      <c r="E331" s="255">
        <f t="shared" si="10"/>
        <v>130.19264679116637</v>
      </c>
      <c r="F331" s="75">
        <f>D331/C331*100</f>
        <v>44.547651785714287</v>
      </c>
    </row>
    <row r="332" spans="1:6" x14ac:dyDescent="0.25">
      <c r="A332" s="166" t="s">
        <v>120</v>
      </c>
      <c r="B332" s="167">
        <v>76600.33</v>
      </c>
      <c r="C332" s="166"/>
      <c r="D332" s="167">
        <v>99786.74</v>
      </c>
      <c r="E332" s="255">
        <f t="shared" si="10"/>
        <v>130.26933434882068</v>
      </c>
      <c r="F332" s="75">
        <v>0</v>
      </c>
    </row>
    <row r="333" spans="1:6" x14ac:dyDescent="0.25">
      <c r="A333" s="166" t="s">
        <v>146</v>
      </c>
      <c r="B333" s="198">
        <v>45.12</v>
      </c>
      <c r="C333" s="166"/>
      <c r="D333" s="166"/>
      <c r="E333" s="255">
        <f t="shared" si="10"/>
        <v>0</v>
      </c>
      <c r="F333" s="75">
        <v>0</v>
      </c>
    </row>
    <row r="334" spans="1:6" x14ac:dyDescent="0.25">
      <c r="A334" s="168" t="s">
        <v>26</v>
      </c>
      <c r="B334" s="169">
        <v>3251.23</v>
      </c>
      <c r="C334" s="169">
        <v>4500</v>
      </c>
      <c r="D334" s="169">
        <v>1960</v>
      </c>
      <c r="E334" s="255">
        <f t="shared" si="10"/>
        <v>60.284876800472432</v>
      </c>
      <c r="F334" s="75">
        <f t="shared" si="11"/>
        <v>43.55555555555555</v>
      </c>
    </row>
    <row r="335" spans="1:6" x14ac:dyDescent="0.25">
      <c r="A335" s="168" t="s">
        <v>97</v>
      </c>
      <c r="B335" s="169">
        <v>3251.23</v>
      </c>
      <c r="C335" s="169">
        <v>4500</v>
      </c>
      <c r="D335" s="169">
        <v>1960</v>
      </c>
      <c r="E335" s="255">
        <f t="shared" si="10"/>
        <v>60.284876800472432</v>
      </c>
      <c r="F335" s="75">
        <f t="shared" si="11"/>
        <v>43.55555555555555</v>
      </c>
    </row>
    <row r="336" spans="1:6" x14ac:dyDescent="0.25">
      <c r="A336" s="166" t="s">
        <v>100</v>
      </c>
      <c r="B336" s="167">
        <v>3251.23</v>
      </c>
      <c r="C336" s="166"/>
      <c r="D336" s="167">
        <v>1960</v>
      </c>
      <c r="E336" s="255">
        <f t="shared" si="10"/>
        <v>60.284876800472432</v>
      </c>
      <c r="F336" s="75">
        <v>0</v>
      </c>
    </row>
    <row r="337" spans="1:6" x14ac:dyDescent="0.25">
      <c r="A337" s="168" t="s">
        <v>27</v>
      </c>
      <c r="B337" s="169">
        <v>1065.33</v>
      </c>
      <c r="C337" s="168"/>
      <c r="D337" s="168"/>
      <c r="E337" s="255">
        <f t="shared" si="10"/>
        <v>0</v>
      </c>
      <c r="F337" s="75">
        <v>0</v>
      </c>
    </row>
    <row r="338" spans="1:6" x14ac:dyDescent="0.25">
      <c r="A338" s="168" t="s">
        <v>102</v>
      </c>
      <c r="B338" s="169">
        <v>1065.33</v>
      </c>
      <c r="C338" s="168"/>
      <c r="D338" s="168"/>
      <c r="E338" s="255">
        <f t="shared" si="10"/>
        <v>0</v>
      </c>
      <c r="F338" s="75">
        <v>0</v>
      </c>
    </row>
    <row r="339" spans="1:6" x14ac:dyDescent="0.25">
      <c r="A339" s="166" t="s">
        <v>104</v>
      </c>
      <c r="B339" s="167">
        <v>1065.33</v>
      </c>
      <c r="C339" s="166"/>
      <c r="D339" s="166"/>
      <c r="E339" s="255">
        <f t="shared" si="10"/>
        <v>0</v>
      </c>
      <c r="F339" s="75">
        <v>0</v>
      </c>
    </row>
  </sheetData>
  <mergeCells count="3">
    <mergeCell ref="A2:F2"/>
    <mergeCell ref="A3:F3"/>
    <mergeCell ref="A4:F4"/>
  </mergeCells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 OPĆI DIO- sažetak</vt:lpstr>
      <vt:lpstr>RAČUN P i R- ek. klasifikacija</vt:lpstr>
      <vt:lpstr>Izvještaj o P i R po izvor</vt:lpstr>
      <vt:lpstr>Izvještaj o rash. prema funkcij</vt:lpstr>
      <vt:lpstr>POSEBNI DIO-po programskoj, eko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Zeljko</dc:creator>
  <cp:lastModifiedBy>Irena TUS</cp:lastModifiedBy>
  <cp:lastPrinted>2024-07-15T06:30:27Z</cp:lastPrinted>
  <dcterms:created xsi:type="dcterms:W3CDTF">2023-07-14T06:46:34Z</dcterms:created>
  <dcterms:modified xsi:type="dcterms:W3CDTF">2024-07-15T06:31:20Z</dcterms:modified>
</cp:coreProperties>
</file>