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0.06.2023. IZVRŠENJE-NOVO!!!!!!!!!\"/>
    </mc:Choice>
  </mc:AlternateContent>
  <xr:revisionPtr revIDLastSave="0" documentId="13_ncr:1_{6BC6382A-845B-4D91-B872-690CE5DF614A}" xr6:coauthVersionLast="37" xr6:coauthVersionMax="37" xr10:uidLastSave="{00000000-0000-0000-0000-000000000000}"/>
  <bookViews>
    <workbookView xWindow="0" yWindow="0" windowWidth="21600" windowHeight="9525" firstSheet="2" activeTab="4" xr2:uid="{00000000-000D-0000-FFFF-FFFF00000000}"/>
  </bookViews>
  <sheets>
    <sheet name="I OPĆI DIO- sažetak" sheetId="1" r:id="rId1"/>
    <sheet name="Pr. i  viš-manj ek. kl" sheetId="7" r:id="rId2"/>
    <sheet name="Izvještaj o P i R po izvor" sheetId="2" r:id="rId3"/>
    <sheet name="Izvještaj o rash. prema funkcij" sheetId="4" r:id="rId4"/>
    <sheet name="POSEBNI-DIO-izvršenje fin.plana" sheetId="5" r:id="rId5"/>
  </sheets>
  <calcPr calcId="179021"/>
</workbook>
</file>

<file path=xl/calcChain.xml><?xml version="1.0" encoding="utf-8"?>
<calcChain xmlns="http://schemas.openxmlformats.org/spreadsheetml/2006/main">
  <c r="C212" i="5" l="1"/>
  <c r="C240" i="5"/>
  <c r="C230" i="5"/>
  <c r="C16" i="4" l="1"/>
  <c r="C15" i="4" s="1"/>
  <c r="C13" i="4" s="1"/>
  <c r="C24" i="4"/>
  <c r="C23" i="4" s="1"/>
  <c r="C22" i="4" s="1"/>
  <c r="C30" i="4"/>
  <c r="D24" i="4"/>
  <c r="D16" i="4"/>
  <c r="E48" i="2"/>
  <c r="G158" i="7"/>
  <c r="G52" i="7"/>
  <c r="G76" i="7"/>
  <c r="G80" i="7"/>
  <c r="G81" i="7"/>
  <c r="G82" i="7"/>
  <c r="G83" i="7"/>
  <c r="G101" i="7"/>
  <c r="G102" i="7"/>
  <c r="G103" i="7"/>
  <c r="G104" i="7"/>
  <c r="G113" i="7"/>
  <c r="G114" i="7"/>
  <c r="G115" i="7"/>
  <c r="G116" i="7"/>
  <c r="G117" i="7"/>
  <c r="G124" i="7"/>
  <c r="G150" i="7"/>
  <c r="G153" i="7"/>
  <c r="G161" i="7"/>
  <c r="G162" i="7"/>
  <c r="G163" i="7"/>
  <c r="G164" i="7"/>
  <c r="G165" i="7"/>
  <c r="G172" i="7"/>
  <c r="G173" i="7"/>
  <c r="G174" i="7"/>
  <c r="G175" i="7"/>
  <c r="G176" i="7"/>
  <c r="G177" i="7"/>
  <c r="G178" i="7"/>
  <c r="G179" i="7"/>
  <c r="G185" i="7"/>
  <c r="G188" i="7"/>
  <c r="G189" i="7"/>
  <c r="G190" i="7"/>
  <c r="G191" i="7"/>
  <c r="G195" i="7"/>
  <c r="G196" i="7"/>
  <c r="G197" i="7"/>
  <c r="G198" i="7"/>
  <c r="G201" i="7"/>
  <c r="G204" i="7"/>
  <c r="G205" i="7"/>
  <c r="G208" i="7"/>
  <c r="G209" i="7"/>
  <c r="G210" i="7"/>
  <c r="G211" i="7"/>
  <c r="G212" i="7"/>
  <c r="G213" i="7"/>
  <c r="G216" i="7"/>
  <c r="G217" i="7"/>
  <c r="G218" i="7"/>
  <c r="G219" i="7"/>
  <c r="G248" i="7"/>
  <c r="G249" i="7"/>
  <c r="G250" i="7"/>
  <c r="G251" i="7"/>
  <c r="G252" i="7"/>
  <c r="G253" i="7"/>
  <c r="G254" i="7"/>
  <c r="G255" i="7"/>
  <c r="G256" i="7"/>
  <c r="G259" i="7"/>
  <c r="G263" i="7"/>
  <c r="G266" i="7"/>
  <c r="G267" i="7"/>
  <c r="G270" i="7"/>
  <c r="G271" i="7"/>
  <c r="G272" i="7"/>
  <c r="G273" i="7"/>
  <c r="G280" i="7"/>
  <c r="G281" i="7"/>
  <c r="G282" i="7"/>
  <c r="G289" i="7"/>
  <c r="G296" i="7"/>
  <c r="G297" i="7"/>
  <c r="G298" i="7"/>
  <c r="G299" i="7"/>
  <c r="G300" i="7"/>
  <c r="G301" i="7"/>
  <c r="G309" i="7"/>
  <c r="G313" i="7"/>
  <c r="G318" i="7"/>
  <c r="G319" i="7"/>
  <c r="G320" i="7"/>
  <c r="G46" i="7"/>
  <c r="G47" i="7"/>
  <c r="G48" i="7"/>
  <c r="G49" i="7"/>
  <c r="G50" i="7"/>
  <c r="G51" i="7"/>
  <c r="F37" i="5" l="1"/>
  <c r="G113" i="5"/>
  <c r="G81" i="5"/>
  <c r="D14" i="2"/>
  <c r="B18" i="1" l="1"/>
  <c r="G9" i="5" l="1"/>
  <c r="G10" i="5"/>
  <c r="G11" i="5"/>
  <c r="G12" i="5"/>
  <c r="G13" i="5"/>
  <c r="G14" i="5"/>
  <c r="G15" i="5"/>
  <c r="G19" i="5"/>
  <c r="G24" i="5"/>
  <c r="G33" i="5"/>
  <c r="G38" i="5"/>
  <c r="G41" i="5"/>
  <c r="G42" i="5"/>
  <c r="G43" i="5"/>
  <c r="G44" i="5"/>
  <c r="G46" i="5"/>
  <c r="G53" i="5"/>
  <c r="G61" i="5"/>
  <c r="G62" i="5"/>
  <c r="G63" i="5"/>
  <c r="G64" i="5"/>
  <c r="G71" i="5"/>
  <c r="G72" i="5"/>
  <c r="G73" i="5"/>
  <c r="G74" i="5"/>
  <c r="G75" i="5"/>
  <c r="G77" i="5"/>
  <c r="G79" i="5"/>
  <c r="G85" i="5"/>
  <c r="G91" i="5"/>
  <c r="G99" i="5"/>
  <c r="G106" i="5"/>
  <c r="G108" i="5"/>
  <c r="G110" i="5"/>
  <c r="G115" i="5"/>
  <c r="G116" i="5"/>
  <c r="G117" i="5"/>
  <c r="G118" i="5"/>
  <c r="G119" i="5"/>
  <c r="G122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9" i="5"/>
  <c r="G141" i="5"/>
  <c r="G142" i="5"/>
  <c r="G144" i="5"/>
  <c r="G145" i="5"/>
  <c r="G146" i="5"/>
  <c r="G147" i="5"/>
  <c r="G148" i="5"/>
  <c r="G149" i="5"/>
  <c r="G152" i="5"/>
  <c r="G153" i="5"/>
  <c r="G154" i="5"/>
  <c r="G155" i="5"/>
  <c r="G157" i="5"/>
  <c r="G160" i="5"/>
  <c r="G162" i="5"/>
  <c r="G163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8" i="5"/>
  <c r="G179" i="5"/>
  <c r="G180" i="5"/>
  <c r="G181" i="5"/>
  <c r="G182" i="5"/>
  <c r="G206" i="5"/>
  <c r="G207" i="5"/>
  <c r="G208" i="5"/>
  <c r="G209" i="5"/>
  <c r="G210" i="5"/>
  <c r="G211" i="5"/>
  <c r="G212" i="5"/>
  <c r="G213" i="5"/>
  <c r="G214" i="5"/>
  <c r="G215" i="5"/>
  <c r="G217" i="5"/>
  <c r="G218" i="5"/>
  <c r="G221" i="5"/>
  <c r="G223" i="5"/>
  <c r="G224" i="5"/>
  <c r="G225" i="5"/>
  <c r="G227" i="5"/>
  <c r="G228" i="5"/>
  <c r="G229" i="5"/>
  <c r="G230" i="5"/>
  <c r="G231" i="5"/>
  <c r="G235" i="5"/>
  <c r="G236" i="5"/>
  <c r="G238" i="5"/>
  <c r="G239" i="5"/>
  <c r="G240" i="5"/>
  <c r="G241" i="5"/>
  <c r="G243" i="5"/>
  <c r="G245" i="5"/>
  <c r="G247" i="5"/>
  <c r="G251" i="5"/>
  <c r="G252" i="5"/>
  <c r="G254" i="5"/>
  <c r="G255" i="5"/>
  <c r="G256" i="5"/>
  <c r="G257" i="5"/>
  <c r="G258" i="5"/>
  <c r="G259" i="5"/>
  <c r="G260" i="5"/>
  <c r="G261" i="5"/>
  <c r="G263" i="5"/>
  <c r="G265" i="5"/>
  <c r="G268" i="5"/>
  <c r="G271" i="5"/>
  <c r="G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90" i="5"/>
  <c r="F91" i="5"/>
  <c r="F92" i="5"/>
  <c r="F93" i="5"/>
  <c r="F94" i="5"/>
  <c r="F95" i="5"/>
  <c r="F97" i="5"/>
  <c r="F98" i="5"/>
  <c r="F99" i="5"/>
  <c r="F100" i="5"/>
  <c r="F102" i="5"/>
  <c r="F103" i="5"/>
  <c r="F104" i="5"/>
  <c r="F106" i="5"/>
  <c r="F107" i="5"/>
  <c r="F110" i="5"/>
  <c r="F111" i="5"/>
  <c r="F113" i="5"/>
  <c r="F114" i="5"/>
  <c r="F115" i="5"/>
  <c r="F116" i="5"/>
  <c r="F117" i="5"/>
  <c r="F118" i="5"/>
  <c r="F119" i="5"/>
  <c r="F120" i="5"/>
  <c r="F121" i="5"/>
  <c r="F122" i="5"/>
  <c r="F124" i="5"/>
  <c r="F145" i="5"/>
  <c r="F146" i="5"/>
  <c r="F147" i="5"/>
  <c r="F148" i="5"/>
  <c r="F149" i="5"/>
  <c r="F150" i="5"/>
  <c r="F151" i="5"/>
  <c r="F152" i="5"/>
  <c r="F153" i="5"/>
  <c r="F154" i="5"/>
  <c r="F155" i="5"/>
  <c r="F157" i="5"/>
  <c r="F158" i="5"/>
  <c r="F160" i="5"/>
  <c r="F161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11" i="5"/>
  <c r="F212" i="5"/>
  <c r="F213" i="5"/>
  <c r="F214" i="5"/>
  <c r="F215" i="5"/>
  <c r="F216" i="5"/>
  <c r="F217" i="5"/>
  <c r="F218" i="5"/>
  <c r="F219" i="5"/>
  <c r="F220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8" i="5"/>
  <c r="B19" i="1" l="1"/>
  <c r="D19" i="1"/>
  <c r="G26" i="2" l="1"/>
  <c r="C211" i="5" l="1"/>
  <c r="C115" i="5"/>
  <c r="C11" i="5"/>
  <c r="E320" i="7" l="1"/>
  <c r="D320" i="7"/>
  <c r="B320" i="7"/>
  <c r="G45" i="7"/>
  <c r="F45" i="7"/>
  <c r="C45" i="7"/>
  <c r="C35" i="7" l="1"/>
  <c r="D49" i="2" l="1"/>
  <c r="G48" i="2"/>
  <c r="F48" i="2"/>
  <c r="G47" i="2"/>
  <c r="F47" i="2"/>
  <c r="E47" i="2"/>
  <c r="I45" i="2"/>
  <c r="I44" i="2"/>
  <c r="G42" i="2"/>
  <c r="D42" i="2"/>
  <c r="I41" i="2"/>
  <c r="I40" i="2"/>
  <c r="H40" i="2"/>
  <c r="G38" i="2"/>
  <c r="D38" i="2"/>
  <c r="I37" i="2"/>
  <c r="H37" i="2"/>
  <c r="I36" i="2"/>
  <c r="H36" i="2"/>
  <c r="G34" i="2"/>
  <c r="I34" i="2" s="1"/>
  <c r="F34" i="2"/>
  <c r="E34" i="2"/>
  <c r="D34" i="2"/>
  <c r="I33" i="2"/>
  <c r="H33" i="2"/>
  <c r="I32" i="2"/>
  <c r="H32" i="2"/>
  <c r="G30" i="2"/>
  <c r="D30" i="2"/>
  <c r="I29" i="2"/>
  <c r="H29" i="2"/>
  <c r="I28" i="2"/>
  <c r="H28" i="2"/>
  <c r="I26" i="2"/>
  <c r="F26" i="2"/>
  <c r="E26" i="2"/>
  <c r="E49" i="2" s="1"/>
  <c r="D26" i="2"/>
  <c r="I25" i="2"/>
  <c r="H25" i="2"/>
  <c r="I24" i="2"/>
  <c r="H24" i="2"/>
  <c r="G22" i="2"/>
  <c r="I21" i="2"/>
  <c r="H21" i="2"/>
  <c r="I20" i="2"/>
  <c r="H20" i="2"/>
  <c r="G18" i="2"/>
  <c r="F18" i="2"/>
  <c r="E18" i="2"/>
  <c r="D18" i="2"/>
  <c r="H18" i="2" s="1"/>
  <c r="I17" i="2"/>
  <c r="H17" i="2"/>
  <c r="I16" i="2"/>
  <c r="H16" i="2"/>
  <c r="G14" i="2"/>
  <c r="F14" i="2"/>
  <c r="E14" i="2"/>
  <c r="I13" i="2"/>
  <c r="H13" i="2"/>
  <c r="I12" i="2"/>
  <c r="H12" i="2"/>
  <c r="G10" i="2"/>
  <c r="F10" i="2"/>
  <c r="F49" i="2" s="1"/>
  <c r="E10" i="2"/>
  <c r="D10" i="2"/>
  <c r="H10" i="2" s="1"/>
  <c r="I9" i="2"/>
  <c r="H9" i="2"/>
  <c r="I8" i="2"/>
  <c r="H8" i="2"/>
  <c r="I14" i="2" l="1"/>
  <c r="H30" i="2"/>
  <c r="H14" i="2"/>
  <c r="H42" i="2"/>
  <c r="I47" i="2"/>
  <c r="I48" i="2"/>
  <c r="H34" i="2"/>
  <c r="G49" i="2"/>
  <c r="H49" i="2" s="1"/>
  <c r="H47" i="2"/>
  <c r="H26" i="2"/>
  <c r="H38" i="2"/>
  <c r="H48" i="2"/>
  <c r="I49" i="2" l="1"/>
  <c r="G43" i="1"/>
  <c r="F43" i="1"/>
  <c r="F14" i="1"/>
  <c r="F8" i="4" l="1"/>
  <c r="G9" i="4"/>
  <c r="G8" i="4"/>
  <c r="G32" i="4"/>
  <c r="G31" i="4"/>
  <c r="G30" i="4"/>
  <c r="G29" i="4"/>
  <c r="G27" i="4"/>
  <c r="G26" i="4"/>
  <c r="G25" i="4"/>
  <c r="G24" i="4"/>
  <c r="G23" i="4"/>
  <c r="G22" i="4"/>
  <c r="G19" i="4"/>
  <c r="G18" i="4"/>
  <c r="G17" i="4"/>
  <c r="G16" i="4"/>
  <c r="G15" i="4"/>
  <c r="G14" i="4"/>
  <c r="G13" i="4"/>
  <c r="G12" i="4"/>
  <c r="G11" i="4"/>
  <c r="G10" i="4"/>
  <c r="E19" i="1" l="1"/>
  <c r="G19" i="1" s="1"/>
  <c r="F19" i="1" l="1"/>
  <c r="G15" i="1"/>
  <c r="G16" i="1"/>
  <c r="G17" i="1"/>
  <c r="G18" i="1"/>
  <c r="G14" i="1"/>
</calcChain>
</file>

<file path=xl/sharedStrings.xml><?xml version="1.0" encoding="utf-8"?>
<sst xmlns="http://schemas.openxmlformats.org/spreadsheetml/2006/main" count="773" uniqueCount="200">
  <si>
    <t>Oznaka</t>
  </si>
  <si>
    <t>Ostvarenje 01.01.-30.06.2022.</t>
  </si>
  <si>
    <t>Plan 2023.</t>
  </si>
  <si>
    <t>I Rebalans 2023.</t>
  </si>
  <si>
    <t>Ostvarenje 01.01.-30.06.2023.</t>
  </si>
  <si>
    <t>SVEUKUPNO PRIHODI</t>
  </si>
  <si>
    <t>3 Rashodi poslovanja</t>
  </si>
  <si>
    <t>4 Rashodi za nabavu nefinancijske imovine</t>
  </si>
  <si>
    <t>SVEUKUPNO RASHODI</t>
  </si>
  <si>
    <t>A) SAŽETAK RAČUNA PRIHODA I RASHODA</t>
  </si>
  <si>
    <t>I. OPĆI DIO</t>
  </si>
  <si>
    <t>IZVJEŠTAJ O IZVRŠENJU POLUGODIŠNJEG IZVJEŠTAJA FINANCIJSKOG PLANA PRORAČUNSKOG KORISNIKA ZA RAZDOBLJE  01.01.-30.06.2023.</t>
  </si>
  <si>
    <t>4.373,870,00</t>
  </si>
  <si>
    <t>4.370,870,00</t>
  </si>
  <si>
    <t>1.612,670,00</t>
  </si>
  <si>
    <t>2.761,200,00</t>
  </si>
  <si>
    <t>6.</t>
  </si>
  <si>
    <t>5.</t>
  </si>
  <si>
    <t>4.</t>
  </si>
  <si>
    <t>3.</t>
  </si>
  <si>
    <t>2.</t>
  </si>
  <si>
    <t>1.</t>
  </si>
  <si>
    <t>6 PRIHODI POSLOVANJA</t>
  </si>
  <si>
    <t>RAZLIKA - VIŠAK/MANJAK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</si>
  <si>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</si>
  <si>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</si>
  <si>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</si>
  <si>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</si>
  <si>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 VIŠAK ILI PRENESENI MANJAK I VIŠEGODIŠNJI PLAN URAVNOTEŽENJA</t>
  </si>
  <si>
    <t>VIŠAK/MANJAK</t>
  </si>
  <si>
    <t>7.</t>
  </si>
  <si>
    <t>Indeks 5./2.</t>
  </si>
  <si>
    <t xml:space="preserve">Indeks 5./4. </t>
  </si>
  <si>
    <t>A) RAČUN PRIHODA I RASHODA</t>
  </si>
  <si>
    <t>RASHODI PREMA FUNKCIJSKOJ KLASIFIKACIJI</t>
  </si>
  <si>
    <t>I.Rebalans 2023.</t>
  </si>
  <si>
    <t>SVEUKUPNO RASHODI I IZDACI</t>
  </si>
  <si>
    <t>8 UPRAVNI ODJEL ZA ŠKOLSTVO</t>
  </si>
  <si>
    <t>8-32 TRGOVAČKA-UGOSTILJSKA ŠKOLA KARLOVAC</t>
  </si>
  <si>
    <t>19167 TRGOVAČKO-UGOSTITELJSKA ŠKOLA</t>
  </si>
  <si>
    <t>0 Javnost</t>
  </si>
  <si>
    <t>09 OBRAZOVANJE</t>
  </si>
  <si>
    <t>092 Srednjoškolsko obrazovanje</t>
  </si>
  <si>
    <t>0922 Više srednjoškolsko obrazovanje</t>
  </si>
  <si>
    <t>31 Rashodi za zaposlene</t>
  </si>
  <si>
    <t>32 Materijalni rashodi</t>
  </si>
  <si>
    <t>34 Financijski rashodi</t>
  </si>
  <si>
    <t>45 Rashodi za dodatna ulaganja na nefinancijskoj imovini</t>
  </si>
  <si>
    <t>096 Dodatne usluge u obrazovanju</t>
  </si>
  <si>
    <t>0960 Dodatne usluge u obrazovanju</t>
  </si>
  <si>
    <t>37 Naknade građanima i kućanstvima na temelju osiguranja i druge naknade</t>
  </si>
  <si>
    <t>38 Ostali rashodi</t>
  </si>
  <si>
    <t>42 Rashodi za nabavu proizvedene dugotrajne imovine</t>
  </si>
  <si>
    <t>Ind.  (5./2.)</t>
  </si>
  <si>
    <t>Ind. (5./4.)</t>
  </si>
  <si>
    <t>OPĆI DIO</t>
  </si>
  <si>
    <t>PREGLED UKUPNIH PRIHODA I RASHODA PO IZVORIMA FINANCIRANJA</t>
  </si>
  <si>
    <t>OZNAKA IF</t>
  </si>
  <si>
    <t>NAZIV IZVORA FINANCIRANJA</t>
  </si>
  <si>
    <t>IZVRŠENJE                             01.01.-30.06. 2022. G.</t>
  </si>
  <si>
    <t>IZVORNI PLAN 2023. G.</t>
  </si>
  <si>
    <t>TEKUĆI PLAN 2023. G.</t>
  </si>
  <si>
    <t>INDEKS 5/2</t>
  </si>
  <si>
    <t>INDEKS 5/4</t>
  </si>
  <si>
    <t>Pomoći -izvor 01</t>
  </si>
  <si>
    <t>PRIHODI</t>
  </si>
  <si>
    <t>RASHODI</t>
  </si>
  <si>
    <t>Vlastiti prihodi-03</t>
  </si>
  <si>
    <t>Prihodi za posebne namjene izvor 432</t>
  </si>
  <si>
    <t>Pomoći - izvor 05</t>
  </si>
  <si>
    <t>Pomoći -izvor 503</t>
  </si>
  <si>
    <t>Pomoći  -izvor 512</t>
  </si>
  <si>
    <t xml:space="preserve">Pomoćo -izvor 560 </t>
  </si>
  <si>
    <t>Pomoći -izvor 56</t>
  </si>
  <si>
    <t>Donacije izvor 611</t>
  </si>
  <si>
    <t>Namjenski primici - izvor 711</t>
  </si>
  <si>
    <t>UKUPNI PRIHODI</t>
  </si>
  <si>
    <t>UKUPNI RASHODI</t>
  </si>
  <si>
    <t>IZVRŠENJE                   01.01.-30.06.2023. G.</t>
  </si>
  <si>
    <t>A. RAČUN PRIHODA I RASHODA</t>
  </si>
  <si>
    <t>Indeks 4./1. (5.)</t>
  </si>
  <si>
    <t>Indeks 4./3. (6.)</t>
  </si>
  <si>
    <t>SVEUKUPNO</t>
  </si>
  <si>
    <t>6 Prihodi poslovanja</t>
  </si>
  <si>
    <t>63 Pomoći iz inozemstva i od subjekata unutar općeg proračuna</t>
  </si>
  <si>
    <t>5 POMOĆI</t>
  </si>
  <si>
    <t>503 POMOĆI IZ NENADLEŽNIH PRORAČUNA - KORISNICI</t>
  </si>
  <si>
    <t>51 Pomoći</t>
  </si>
  <si>
    <t>512 Pomoći iz državnog proračuna - plaće MZOS</t>
  </si>
  <si>
    <t>56 Fondovi EU-a</t>
  </si>
  <si>
    <t>560 POMOĆI-FOND EU KORISNICI</t>
  </si>
  <si>
    <t>64 Prihodi od imovine</t>
  </si>
  <si>
    <t>03 Vlastiti prihodi</t>
  </si>
  <si>
    <t>65 Prihodi od upravnih i administrativnih pristojbi, pristojbi po posebnim propisima i naknada</t>
  </si>
  <si>
    <t>4 Prihodi za posebne namjene</t>
  </si>
  <si>
    <t>432 PRIHODI ZA POSEBNE NAMJENE - korisnici</t>
  </si>
  <si>
    <t>7 Namjenski primici od zaduživanja</t>
  </si>
  <si>
    <t>71 Namjenski primici od zaduživanja</t>
  </si>
  <si>
    <t>711 Prihodi od nefinancijske imovine i nadoknade štete s osnova osiguranja</t>
  </si>
  <si>
    <t>66 Prihodi od prodaje proizvoda i robe te pruženih usluga i prihodi od donacija te povrati po protestiranim jamstvima</t>
  </si>
  <si>
    <t>6 DONACIJE</t>
  </si>
  <si>
    <t>61 Donacije</t>
  </si>
  <si>
    <t>611 Donacije</t>
  </si>
  <si>
    <t>67 Prihodi iz nadležnog proračuna i od HZZO-a temeljem ugovornih obveza</t>
  </si>
  <si>
    <t>01 Opći prihodi i primici</t>
  </si>
  <si>
    <t>05 Pomoći</t>
  </si>
  <si>
    <t>PRIHODI I PRIMICI</t>
  </si>
  <si>
    <t>936,106,82</t>
  </si>
  <si>
    <t>VIŠAK/MANJAK PRIHODA preneseni (+/-)</t>
  </si>
  <si>
    <t>UKUPNO PRIHODI I VIŠAK ZA POKRIĆE RASHODA</t>
  </si>
  <si>
    <t>I Rrbalans 2023.</t>
  </si>
  <si>
    <t>indeks (4./1.)</t>
  </si>
  <si>
    <t>indeks (4/3)</t>
  </si>
  <si>
    <t>123 Zakonski standard javnih ustanova SŠ</t>
  </si>
  <si>
    <t>A100037 Odgojnoobrazovno, administrativno i tehničko osoblje</t>
  </si>
  <si>
    <t>321 Naknade troškova zaposlenima</t>
  </si>
  <si>
    <t>3211 Službena putovanja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</si>
  <si>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</si>
  <si>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</si>
  <si>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</si>
  <si>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</si>
  <si>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</si>
  <si>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</si>
  <si>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</si>
  <si>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</si>
  <si>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</si>
  <si>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</si>
  <si>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</si>
  <si>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</si>
  <si>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</si>
  <si>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</si>
  <si>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</si>
  <si>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</si>
  <si>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</si>
  <si>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</si>
  <si>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</t>
  </si>
  <si>
    <t>3295 Pristojbe i naknade</t>
  </si>
  <si>
    <t>3299 Ostali nespomenuti rashodi poslovanja</t>
  </si>
  <si>
    <t>343 Ostali financijski rashodi</t>
  </si>
  <si>
    <t>3431 Bankarske usluge i usluge platnog prometa</t>
  </si>
  <si>
    <t>3433 Zatezne kamate</t>
  </si>
  <si>
    <t>A100037A Odgojnoobrazovno, administrativno i tehničko osoblje - POSEBNI DIO</t>
  </si>
  <si>
    <t>3212 Naknade za prijevoz, za rad na terenu i odvojeni život</t>
  </si>
  <si>
    <t>3222 Materijal i sirovine</t>
  </si>
  <si>
    <t>3227 Službena, radna i zaštitna odjeća i obuća</t>
  </si>
  <si>
    <t>3235 Zakupnine i najamnine</t>
  </si>
  <si>
    <t>A100038 Operativni plan TIO - SŠ</t>
  </si>
  <si>
    <t>K100004 Nefinancijska imovina i investicijsko održavanje SŠ</t>
  </si>
  <si>
    <t>451 Dodatna ulaganja na građevinskim objektima</t>
  </si>
  <si>
    <t>4511 Dodatna ulaganja na građevinskim objektima</t>
  </si>
  <si>
    <t>125 Program javnih potreba iznad standarda - vlastiti prihodi</t>
  </si>
  <si>
    <t>A100042 Javne potrebe iznad standarda-vlastiti prihodi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</si>
  <si>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</si>
  <si>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</si>
  <si>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</si>
  <si>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</si>
  <si>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</si>
  <si>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</si>
  <si>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3291 Naknade za rad predstavničkih i izvršnih tijela, povjerenstava i slično</t>
  </si>
  <si>
    <t>3293 Reprezentacija</t>
  </si>
  <si>
    <t>421 Građevinski objekti</t>
  </si>
  <si>
    <t>4211 Stambeni objekti</t>
  </si>
  <si>
    <t>422 Postrojenja i oprema</t>
  </si>
  <si>
    <t>4221 Uredska oprema i namještaj</t>
  </si>
  <si>
    <t>4223 Oprema za održavanje i zaštitu</t>
  </si>
  <si>
    <t>424 Knjige, umjetnička djela i ostale izložbene vrijednosti</t>
  </si>
  <si>
    <t>4241 Knjige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</si>
  <si>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</si>
  <si>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</si>
  <si>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</si>
  <si>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</si>
  <si>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</si>
  <si>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</si>
  <si>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381 Tekuće donacije</t>
  </si>
  <si>
    <t>3812 Tekuće donacije u naravi</t>
  </si>
  <si>
    <t>A100163A Javne potrebe iznad standarda - EU PROJEKTI</t>
  </si>
  <si>
    <t>A100191A Shema školskog voća, povrća i mlijeka</t>
  </si>
  <si>
    <t>158 Pomoćnici u nastavi OŠ i SŠ (EU projekt)</t>
  </si>
  <si>
    <t>A100128 Pomoćnici u nastavi OŠ i SŠ (EU projekt)</t>
  </si>
  <si>
    <t>176A Sufinanciranje projekata iz Razvojnog fonda Karlovačke županije</t>
  </si>
  <si>
    <t>A100209 Centar kompetencija (ORUŽANA)</t>
  </si>
  <si>
    <t>180 Centar kompetentnosti</t>
  </si>
  <si>
    <t>K100023 Mreža kom5tentnosti</t>
  </si>
  <si>
    <t>K100028 RCK RECEIPT</t>
  </si>
  <si>
    <t>201 MZOS- Plaće SŠ</t>
  </si>
  <si>
    <t>A200201 MZOS- Plaće SŠ</t>
  </si>
  <si>
    <t>3133 Doprinosi za obvezno osiguranje u slučaju nezaposlenosti</t>
  </si>
  <si>
    <t>3296 troškovi sudskih postupaka</t>
  </si>
  <si>
    <t>916,562,88</t>
  </si>
  <si>
    <t>UKUPNO RASHODI I IZDACI</t>
  </si>
  <si>
    <t>372 Ostale naknade građanima i kućanstvima iz proračuna</t>
  </si>
  <si>
    <t>Ostvarenje preth. god. 01.01.-30.06.2022.</t>
  </si>
  <si>
    <t>Izvorni plan 2023.</t>
  </si>
  <si>
    <t>POSEBNI DIO</t>
  </si>
  <si>
    <t>POLUGODIŠNJI IZVJEŠTAJ O IZVRŠENJU FINANCIJSKOG PLANA ZA 2023. G.</t>
  </si>
  <si>
    <t>PO PROGRAMSKOJ, EKONOMSKOJ KLASIFIKACIJI  I IZVORIMA FINANCIRANJA</t>
  </si>
  <si>
    <t>RAČUN PRIHODA I RASHODA</t>
  </si>
  <si>
    <t>Ostvarenje sa 30.06.2023.</t>
  </si>
  <si>
    <t>indeks (5/2)</t>
  </si>
  <si>
    <t>I OPĆI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</si>
</sst>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8B4513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color rgb="FFFF0000"/>
      <name val="Verdana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Verdana"/>
      <family val="2"/>
      <charset val="238"/>
    </font>
    <font>
      <b/>
      <sz val="10"/>
      <name val="Arial"/>
      <family val="2"/>
      <charset val="238"/>
    </font>
    <font>
      <b/>
      <sz val="9"/>
      <name val="Verdana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rgb="FF000000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6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0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21" fillId="33" borderId="11" xfId="0" applyFont="1" applyFill="1" applyBorder="1" applyAlignment="1">
      <alignment horizontal="left" wrapText="1" indent="1"/>
    </xf>
    <xf numFmtId="0" fontId="22" fillId="33" borderId="11" xfId="0" applyFont="1" applyFill="1" applyBorder="1" applyAlignment="1">
      <alignment horizontal="left" wrapText="1" indent="1"/>
    </xf>
    <xf numFmtId="0" fontId="18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 wrapText="1" indent="1"/>
    </xf>
    <xf numFmtId="0" fontId="22" fillId="33" borderId="13" xfId="0" applyFont="1" applyFill="1" applyBorder="1" applyAlignment="1">
      <alignment horizontal="left" wrapText="1" indent="1"/>
    </xf>
    <xf numFmtId="0" fontId="18" fillId="0" borderId="12" xfId="0" applyFont="1" applyBorder="1" applyAlignment="1">
      <alignment horizontal="left" indent="1"/>
    </xf>
    <xf numFmtId="0" fontId="23" fillId="0" borderId="12" xfId="0" applyFont="1" applyBorder="1" applyAlignment="1">
      <alignment horizontal="left" indent="1"/>
    </xf>
    <xf numFmtId="4" fontId="18" fillId="0" borderId="12" xfId="0" applyNumberFormat="1" applyFont="1" applyBorder="1" applyAlignment="1">
      <alignment horizontal="right" indent="1"/>
    </xf>
    <xf numFmtId="4" fontId="21" fillId="33" borderId="11" xfId="0" applyNumberFormat="1" applyFont="1" applyFill="1" applyBorder="1" applyAlignment="1">
      <alignment horizontal="right" wrapText="1"/>
    </xf>
    <xf numFmtId="0" fontId="21" fillId="33" borderId="11" xfId="0" applyFont="1" applyFill="1" applyBorder="1" applyAlignment="1">
      <alignment horizontal="right" wrapText="1"/>
    </xf>
    <xf numFmtId="2" fontId="19" fillId="33" borderId="11" xfId="0" applyNumberFormat="1" applyFont="1" applyFill="1" applyBorder="1" applyAlignment="1">
      <alignment horizontal="right" wrapText="1"/>
    </xf>
    <xf numFmtId="4" fontId="22" fillId="33" borderId="11" xfId="0" applyNumberFormat="1" applyFont="1" applyFill="1" applyBorder="1" applyAlignment="1">
      <alignment horizontal="right" wrapText="1"/>
    </xf>
    <xf numFmtId="0" fontId="22" fillId="33" borderId="11" xfId="0" applyFont="1" applyFill="1" applyBorder="1" applyAlignment="1">
      <alignment horizontal="right" wrapText="1"/>
    </xf>
    <xf numFmtId="2" fontId="24" fillId="33" borderId="11" xfId="0" applyNumberFormat="1" applyFont="1" applyFill="1" applyBorder="1" applyAlignment="1">
      <alignment horizontal="right" wrapText="1"/>
    </xf>
    <xf numFmtId="4" fontId="22" fillId="33" borderId="13" xfId="0" applyNumberFormat="1" applyFont="1" applyFill="1" applyBorder="1" applyAlignment="1">
      <alignment horizontal="right" wrapText="1"/>
    </xf>
    <xf numFmtId="0" fontId="22" fillId="33" borderId="13" xfId="0" applyFont="1" applyFill="1" applyBorder="1" applyAlignment="1">
      <alignment horizontal="right" wrapText="1"/>
    </xf>
    <xf numFmtId="2" fontId="24" fillId="33" borderId="13" xfId="0" applyNumberFormat="1" applyFont="1" applyFill="1" applyBorder="1" applyAlignment="1">
      <alignment horizontal="right" wrapText="1"/>
    </xf>
    <xf numFmtId="0" fontId="18" fillId="0" borderId="12" xfId="0" applyFont="1" applyBorder="1" applyAlignment="1">
      <alignment horizontal="right" indent="1"/>
    </xf>
    <xf numFmtId="4" fontId="23" fillId="0" borderId="12" xfId="0" applyNumberFormat="1" applyFont="1" applyBorder="1" applyAlignment="1">
      <alignment horizontal="right"/>
    </xf>
    <xf numFmtId="2" fontId="22" fillId="33" borderId="12" xfId="0" applyNumberFormat="1" applyFont="1" applyFill="1" applyBorder="1" applyAlignment="1">
      <alignment horizontal="right" wrapText="1"/>
    </xf>
    <xf numFmtId="2" fontId="23" fillId="0" borderId="12" xfId="0" applyNumberFormat="1" applyFont="1" applyBorder="1" applyAlignment="1"/>
    <xf numFmtId="0" fontId="23" fillId="0" borderId="0" xfId="0" applyFont="1" applyAlignment="1">
      <alignment horizontal="left" indent="1"/>
    </xf>
    <xf numFmtId="0" fontId="18" fillId="0" borderId="12" xfId="0" applyFont="1" applyBorder="1" applyAlignment="1">
      <alignment wrapText="1"/>
    </xf>
    <xf numFmtId="0" fontId="18" fillId="0" borderId="14" xfId="0" applyFont="1" applyBorder="1" applyAlignment="1">
      <alignment horizontal="left" wrapText="1"/>
    </xf>
    <xf numFmtId="0" fontId="23" fillId="0" borderId="12" xfId="0" applyFont="1" applyBorder="1" applyAlignment="1"/>
    <xf numFmtId="0" fontId="23" fillId="0" borderId="12" xfId="0" applyFont="1" applyBorder="1" applyAlignment="1">
      <alignment horizontal="right" indent="1"/>
    </xf>
    <xf numFmtId="0" fontId="23" fillId="0" borderId="14" xfId="0" applyFont="1" applyBorder="1" applyAlignment="1">
      <alignment horizontal="left" indent="1"/>
    </xf>
    <xf numFmtId="0" fontId="23" fillId="0" borderId="15" xfId="0" applyFont="1" applyBorder="1" applyAlignment="1">
      <alignment horizontal="left" indent="1"/>
    </xf>
    <xf numFmtId="2" fontId="18" fillId="0" borderId="12" xfId="0" applyNumberFormat="1" applyFont="1" applyBorder="1" applyAlignment="1">
      <alignment horizontal="right" indent="1"/>
    </xf>
    <xf numFmtId="0" fontId="20" fillId="0" borderId="16" xfId="0" applyFont="1" applyBorder="1" applyAlignment="1">
      <alignment horizontal="center" vertical="center" wrapText="1" indent="1"/>
    </xf>
    <xf numFmtId="0" fontId="20" fillId="0" borderId="17" xfId="0" applyFont="1" applyBorder="1" applyAlignment="1">
      <alignment horizontal="center" vertical="center" wrapText="1" indent="1"/>
    </xf>
    <xf numFmtId="0" fontId="20" fillId="0" borderId="12" xfId="0" applyFont="1" applyBorder="1" applyAlignment="1">
      <alignment horizontal="center" vertical="center" wrapText="1" indent="1"/>
    </xf>
    <xf numFmtId="2" fontId="21" fillId="33" borderId="11" xfId="0" applyNumberFormat="1" applyFont="1" applyFill="1" applyBorder="1" applyAlignment="1">
      <alignment horizontal="right" wrapText="1"/>
    </xf>
    <xf numFmtId="0" fontId="18" fillId="0" borderId="15" xfId="0" applyFont="1" applyBorder="1" applyAlignment="1">
      <alignment horizontal="left" indent="1"/>
    </xf>
    <xf numFmtId="0" fontId="18" fillId="0" borderId="14" xfId="0" applyFont="1" applyBorder="1" applyAlignment="1">
      <alignment horizontal="left" indent="1"/>
    </xf>
    <xf numFmtId="0" fontId="23" fillId="0" borderId="12" xfId="0" applyFont="1" applyBorder="1" applyAlignment="1">
      <alignment horizontal="center"/>
    </xf>
    <xf numFmtId="0" fontId="21" fillId="33" borderId="18" xfId="0" applyFont="1" applyFill="1" applyBorder="1" applyAlignment="1">
      <alignment horizontal="center" wrapText="1"/>
    </xf>
    <xf numFmtId="0" fontId="19" fillId="33" borderId="18" xfId="0" applyFont="1" applyFill="1" applyBorder="1" applyAlignment="1">
      <alignment horizontal="center" wrapText="1"/>
    </xf>
    <xf numFmtId="0" fontId="28" fillId="0" borderId="0" xfId="0" applyFont="1" applyFill="1" applyBorder="1"/>
    <xf numFmtId="0" fontId="26" fillId="0" borderId="1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/>
    </xf>
    <xf numFmtId="0" fontId="22" fillId="34" borderId="11" xfId="0" applyFont="1" applyFill="1" applyBorder="1" applyAlignment="1">
      <alignment horizontal="left" wrapText="1"/>
    </xf>
    <xf numFmtId="4" fontId="22" fillId="34" borderId="11" xfId="0" applyNumberFormat="1" applyFont="1" applyFill="1" applyBorder="1" applyAlignment="1">
      <alignment horizontal="right" wrapText="1"/>
    </xf>
    <xf numFmtId="0" fontId="22" fillId="34" borderId="22" xfId="0" applyFont="1" applyFill="1" applyBorder="1" applyAlignment="1">
      <alignment horizontal="right" wrapText="1"/>
    </xf>
    <xf numFmtId="2" fontId="22" fillId="34" borderId="12" xfId="0" applyNumberFormat="1" applyFont="1" applyFill="1" applyBorder="1"/>
    <xf numFmtId="0" fontId="21" fillId="34" borderId="11" xfId="0" applyFont="1" applyFill="1" applyBorder="1" applyAlignment="1">
      <alignment horizontal="left" wrapText="1"/>
    </xf>
    <xf numFmtId="4" fontId="21" fillId="34" borderId="11" xfId="0" applyNumberFormat="1" applyFont="1" applyFill="1" applyBorder="1" applyAlignment="1">
      <alignment horizontal="right" wrapText="1"/>
    </xf>
    <xf numFmtId="0" fontId="21" fillId="34" borderId="22" xfId="0" applyFont="1" applyFill="1" applyBorder="1" applyAlignment="1">
      <alignment horizontal="right" wrapText="1"/>
    </xf>
    <xf numFmtId="2" fontId="21" fillId="34" borderId="12" xfId="0" applyNumberFormat="1" applyFont="1" applyFill="1" applyBorder="1"/>
    <xf numFmtId="0" fontId="21" fillId="34" borderId="11" xfId="0" applyFont="1" applyFill="1" applyBorder="1" applyAlignment="1">
      <alignment horizontal="right" wrapText="1"/>
    </xf>
    <xf numFmtId="0" fontId="22" fillId="34" borderId="11" xfId="0" applyFont="1" applyFill="1" applyBorder="1" applyAlignment="1">
      <alignment wrapText="1"/>
    </xf>
    <xf numFmtId="0" fontId="22" fillId="34" borderId="22" xfId="0" applyFont="1" applyFill="1" applyBorder="1" applyAlignment="1">
      <alignment wrapText="1"/>
    </xf>
    <xf numFmtId="0" fontId="21" fillId="34" borderId="11" xfId="0" applyFont="1" applyFill="1" applyBorder="1" applyAlignment="1">
      <alignment wrapText="1"/>
    </xf>
    <xf numFmtId="0" fontId="21" fillId="34" borderId="22" xfId="0" applyFont="1" applyFill="1" applyBorder="1" applyAlignment="1">
      <alignment wrapText="1"/>
    </xf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29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 indent="1"/>
    </xf>
    <xf numFmtId="0" fontId="20" fillId="0" borderId="23" xfId="0" applyFont="1" applyFill="1" applyBorder="1" applyAlignment="1">
      <alignment horizontal="center" vertical="center" wrapText="1" inden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 indent="1"/>
    </xf>
    <xf numFmtId="0" fontId="20" fillId="0" borderId="25" xfId="0" applyFont="1" applyFill="1" applyBorder="1" applyAlignment="1">
      <alignment horizontal="center" vertical="center" wrapText="1" indent="1"/>
    </xf>
    <xf numFmtId="0" fontId="30" fillId="0" borderId="26" xfId="0" applyFont="1" applyFill="1" applyBorder="1" applyAlignment="1">
      <alignment horizontal="center" vertical="center"/>
    </xf>
    <xf numFmtId="0" fontId="22" fillId="34" borderId="27" xfId="0" applyFont="1" applyFill="1" applyBorder="1" applyAlignment="1">
      <alignment horizontal="center" wrapText="1"/>
    </xf>
    <xf numFmtId="0" fontId="22" fillId="34" borderId="23" xfId="0" applyFont="1" applyFill="1" applyBorder="1" applyAlignment="1">
      <alignment horizontal="center" vertical="center" wrapText="1"/>
    </xf>
    <xf numFmtId="0" fontId="22" fillId="34" borderId="29" xfId="0" applyFont="1" applyFill="1" applyBorder="1" applyAlignment="1">
      <alignment horizontal="center" vertical="center" wrapText="1"/>
    </xf>
    <xf numFmtId="0" fontId="22" fillId="34" borderId="30" xfId="0" applyFont="1" applyFill="1" applyBorder="1" applyAlignment="1">
      <alignment horizontal="center" vertical="center" wrapText="1"/>
    </xf>
    <xf numFmtId="0" fontId="24" fillId="34" borderId="31" xfId="0" applyFont="1" applyFill="1" applyBorder="1" applyAlignment="1">
      <alignment horizontal="center" vertical="center" wrapText="1"/>
    </xf>
    <xf numFmtId="0" fontId="24" fillId="34" borderId="2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22" fillId="34" borderId="32" xfId="0" applyFont="1" applyFill="1" applyBorder="1" applyAlignment="1">
      <alignment horizontal="left" wrapText="1" indent="1"/>
    </xf>
    <xf numFmtId="4" fontId="22" fillId="34" borderId="12" xfId="0" applyNumberFormat="1" applyFont="1" applyFill="1" applyBorder="1" applyAlignment="1">
      <alignment horizontal="right" vertical="center" wrapText="1" indent="1"/>
    </xf>
    <xf numFmtId="4" fontId="21" fillId="34" borderId="11" xfId="0" applyNumberFormat="1" applyFont="1" applyFill="1" applyBorder="1" applyAlignment="1">
      <alignment horizontal="right" wrapText="1" indent="1"/>
    </xf>
    <xf numFmtId="4" fontId="19" fillId="34" borderId="22" xfId="0" applyNumberFormat="1" applyFont="1" applyFill="1" applyBorder="1" applyAlignment="1">
      <alignment horizontal="right" wrapText="1" indent="1"/>
    </xf>
    <xf numFmtId="4" fontId="19" fillId="34" borderId="12" xfId="0" applyNumberFormat="1" applyFont="1" applyFill="1" applyBorder="1" applyAlignment="1">
      <alignment horizontal="right" wrapText="1" indent="1"/>
    </xf>
    <xf numFmtId="0" fontId="30" fillId="0" borderId="12" xfId="0" applyFont="1" applyFill="1" applyBorder="1" applyAlignment="1">
      <alignment horizontal="center" vertical="center"/>
    </xf>
    <xf numFmtId="0" fontId="21" fillId="34" borderId="32" xfId="0" applyFont="1" applyFill="1" applyBorder="1" applyAlignment="1">
      <alignment horizontal="left" wrapText="1" indent="1"/>
    </xf>
    <xf numFmtId="4" fontId="21" fillId="34" borderId="12" xfId="0" applyNumberFormat="1" applyFont="1" applyFill="1" applyBorder="1" applyAlignment="1">
      <alignment horizontal="right" vertical="center" wrapText="1" indent="1"/>
    </xf>
    <xf numFmtId="4" fontId="21" fillId="0" borderId="11" xfId="0" applyNumberFormat="1" applyFont="1" applyFill="1" applyBorder="1" applyAlignment="1">
      <alignment horizontal="right" wrapText="1" indent="1"/>
    </xf>
    <xf numFmtId="4" fontId="22" fillId="0" borderId="12" xfId="0" applyNumberFormat="1" applyFont="1" applyFill="1" applyBorder="1" applyAlignment="1">
      <alignment horizontal="right" vertical="center" wrapText="1" indent="1"/>
    </xf>
    <xf numFmtId="0" fontId="31" fillId="0" borderId="12" xfId="0" applyFont="1" applyFill="1" applyBorder="1" applyAlignment="1">
      <alignment horizontal="center" vertical="center"/>
    </xf>
    <xf numFmtId="4" fontId="21" fillId="34" borderId="12" xfId="0" applyNumberFormat="1" applyFont="1" applyFill="1" applyBorder="1" applyAlignment="1">
      <alignment horizontal="right" vertical="center" wrapText="1"/>
    </xf>
    <xf numFmtId="4" fontId="22" fillId="0" borderId="12" xfId="0" applyNumberFormat="1" applyFont="1" applyFill="1" applyBorder="1" applyAlignment="1">
      <alignment horizontal="right" vertical="center" wrapText="1"/>
    </xf>
    <xf numFmtId="4" fontId="21" fillId="34" borderId="18" xfId="0" applyNumberFormat="1" applyFont="1" applyFill="1" applyBorder="1" applyAlignment="1">
      <alignment horizontal="right" wrapText="1" indent="1"/>
    </xf>
    <xf numFmtId="4" fontId="21" fillId="0" borderId="18" xfId="0" applyNumberFormat="1" applyFont="1" applyFill="1" applyBorder="1" applyAlignment="1">
      <alignment horizontal="right" wrapText="1" indent="1"/>
    </xf>
    <xf numFmtId="4" fontId="21" fillId="34" borderId="12" xfId="0" applyNumberFormat="1" applyFont="1" applyFill="1" applyBorder="1" applyAlignment="1">
      <alignment vertical="center" wrapText="1"/>
    </xf>
    <xf numFmtId="4" fontId="21" fillId="0" borderId="12" xfId="0" applyNumberFormat="1" applyFont="1" applyFill="1" applyBorder="1" applyAlignment="1">
      <alignment vertical="center" wrapText="1"/>
    </xf>
    <xf numFmtId="4" fontId="22" fillId="0" borderId="12" xfId="0" applyNumberFormat="1" applyFont="1" applyFill="1" applyBorder="1" applyAlignment="1">
      <alignment vertical="center" wrapText="1"/>
    </xf>
    <xf numFmtId="4" fontId="21" fillId="0" borderId="12" xfId="0" applyNumberFormat="1" applyFont="1" applyFill="1" applyBorder="1" applyAlignment="1">
      <alignment horizontal="right" vertical="center" wrapText="1"/>
    </xf>
    <xf numFmtId="4" fontId="22" fillId="34" borderId="12" xfId="0" applyNumberFormat="1" applyFont="1" applyFill="1" applyBorder="1" applyAlignment="1">
      <alignment horizontal="right" vertical="center" wrapText="1"/>
    </xf>
    <xf numFmtId="4" fontId="22" fillId="34" borderId="12" xfId="0" applyNumberFormat="1" applyFont="1" applyFill="1" applyBorder="1" applyAlignment="1">
      <alignment vertical="center" wrapText="1"/>
    </xf>
    <xf numFmtId="4" fontId="21" fillId="34" borderId="12" xfId="0" applyNumberFormat="1" applyFont="1" applyFill="1" applyBorder="1" applyAlignment="1">
      <alignment wrapText="1"/>
    </xf>
    <xf numFmtId="4" fontId="21" fillId="0" borderId="12" xfId="0" applyNumberFormat="1" applyFont="1" applyFill="1" applyBorder="1" applyAlignment="1">
      <alignment wrapText="1"/>
    </xf>
    <xf numFmtId="0" fontId="30" fillId="0" borderId="33" xfId="0" applyFont="1" applyFill="1" applyBorder="1" applyAlignment="1">
      <alignment horizontal="center" vertical="center"/>
    </xf>
    <xf numFmtId="4" fontId="22" fillId="0" borderId="13" xfId="0" applyNumberFormat="1" applyFont="1" applyFill="1" applyBorder="1" applyAlignment="1">
      <alignment horizontal="right" wrapText="1" indent="1"/>
    </xf>
    <xf numFmtId="0" fontId="31" fillId="0" borderId="33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left" wrapText="1" indent="1"/>
    </xf>
    <xf numFmtId="4" fontId="21" fillId="34" borderId="12" xfId="0" applyNumberFormat="1" applyFont="1" applyFill="1" applyBorder="1" applyAlignment="1">
      <alignment horizontal="right" wrapText="1" indent="1"/>
    </xf>
    <xf numFmtId="4" fontId="21" fillId="0" borderId="12" xfId="0" applyNumberFormat="1" applyFont="1" applyFill="1" applyBorder="1" applyAlignment="1">
      <alignment horizontal="right" wrapText="1" indent="1"/>
    </xf>
    <xf numFmtId="0" fontId="21" fillId="34" borderId="12" xfId="0" applyFont="1" applyFill="1" applyBorder="1" applyAlignment="1">
      <alignment horizontal="left" wrapText="1" indent="1"/>
    </xf>
    <xf numFmtId="0" fontId="30" fillId="0" borderId="12" xfId="0" applyFont="1" applyFill="1" applyBorder="1"/>
    <xf numFmtId="4" fontId="22" fillId="33" borderId="11" xfId="0" applyNumberFormat="1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right" wrapText="1" indent="1"/>
    </xf>
    <xf numFmtId="0" fontId="24" fillId="33" borderId="11" xfId="0" applyFont="1" applyFill="1" applyBorder="1" applyAlignment="1">
      <alignment horizontal="righ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horizontal="left" wrapText="1" indent="1"/>
    </xf>
    <xf numFmtId="0" fontId="24" fillId="33" borderId="11" xfId="0" applyFont="1" applyFill="1" applyBorder="1" applyAlignment="1">
      <alignment horizontal="left" wrapText="1" indent="1"/>
    </xf>
    <xf numFmtId="0" fontId="20" fillId="0" borderId="20" xfId="0" applyFont="1" applyBorder="1" applyAlignment="1">
      <alignment horizontal="center" vertical="center" wrapText="1" indent="1"/>
    </xf>
    <xf numFmtId="0" fontId="24" fillId="0" borderId="23" xfId="0" applyFont="1" applyFill="1" applyBorder="1" applyAlignment="1">
      <alignment horizontal="left" vertical="center" indent="1"/>
    </xf>
    <xf numFmtId="0" fontId="24" fillId="0" borderId="14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left" wrapText="1"/>
    </xf>
    <xf numFmtId="0" fontId="21" fillId="33" borderId="11" xfId="0" applyFont="1" applyFill="1" applyBorder="1" applyAlignment="1">
      <alignment wrapText="1"/>
    </xf>
    <xf numFmtId="0" fontId="26" fillId="0" borderId="17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 indent="1"/>
    </xf>
    <xf numFmtId="0" fontId="26" fillId="0" borderId="12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left" wrapText="1"/>
    </xf>
    <xf numFmtId="4" fontId="21" fillId="0" borderId="18" xfId="0" applyNumberFormat="1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left" wrapText="1"/>
    </xf>
    <xf numFmtId="4" fontId="21" fillId="0" borderId="11" xfId="0" applyNumberFormat="1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right" wrapText="1"/>
    </xf>
    <xf numFmtId="0" fontId="32" fillId="0" borderId="11" xfId="0" applyFont="1" applyFill="1" applyBorder="1" applyAlignment="1">
      <alignment horizontal="left" wrapText="1"/>
    </xf>
    <xf numFmtId="4" fontId="32" fillId="0" borderId="11" xfId="0" applyNumberFormat="1" applyFont="1" applyFill="1" applyBorder="1" applyAlignment="1">
      <alignment horizontal="right" wrapText="1"/>
    </xf>
    <xf numFmtId="0" fontId="32" fillId="0" borderId="11" xfId="0" applyFont="1" applyFill="1" applyBorder="1" applyAlignment="1">
      <alignment horizontal="right" wrapText="1"/>
    </xf>
    <xf numFmtId="0" fontId="22" fillId="0" borderId="11" xfId="0" applyFont="1" applyFill="1" applyBorder="1" applyAlignment="1">
      <alignment horizontal="left" wrapText="1"/>
    </xf>
    <xf numFmtId="4" fontId="22" fillId="0" borderId="11" xfId="0" applyNumberFormat="1" applyFont="1" applyFill="1" applyBorder="1" applyAlignment="1">
      <alignment horizontal="right" wrapText="1"/>
    </xf>
    <xf numFmtId="0" fontId="22" fillId="0" borderId="11" xfId="0" applyFont="1" applyFill="1" applyBorder="1" applyAlignment="1">
      <alignment horizontal="right" wrapText="1"/>
    </xf>
    <xf numFmtId="0" fontId="21" fillId="0" borderId="11" xfId="0" applyFont="1" applyFill="1" applyBorder="1" applyAlignment="1">
      <alignment wrapText="1"/>
    </xf>
    <xf numFmtId="0" fontId="32" fillId="0" borderId="11" xfId="0" applyFont="1" applyFill="1" applyBorder="1" applyAlignment="1">
      <alignment wrapText="1"/>
    </xf>
    <xf numFmtId="0" fontId="22" fillId="0" borderId="11" xfId="0" applyFont="1" applyFill="1" applyBorder="1" applyAlignment="1">
      <alignment wrapText="1"/>
    </xf>
    <xf numFmtId="0" fontId="21" fillId="35" borderId="11" xfId="0" applyFont="1" applyFill="1" applyBorder="1" applyAlignment="1">
      <alignment horizontal="left" wrapText="1"/>
    </xf>
    <xf numFmtId="0" fontId="21" fillId="35" borderId="11" xfId="0" applyFont="1" applyFill="1" applyBorder="1" applyAlignment="1">
      <alignment wrapText="1"/>
    </xf>
    <xf numFmtId="4" fontId="21" fillId="35" borderId="11" xfId="0" applyNumberFormat="1" applyFont="1" applyFill="1" applyBorder="1" applyAlignment="1">
      <alignment horizontal="right" wrapText="1"/>
    </xf>
    <xf numFmtId="0" fontId="21" fillId="36" borderId="11" xfId="0" applyFont="1" applyFill="1" applyBorder="1" applyAlignment="1">
      <alignment horizontal="left" wrapText="1" indent="1"/>
    </xf>
    <xf numFmtId="4" fontId="21" fillId="36" borderId="11" xfId="0" applyNumberFormat="1" applyFont="1" applyFill="1" applyBorder="1" applyAlignment="1">
      <alignment horizontal="right" wrapText="1"/>
    </xf>
    <xf numFmtId="0" fontId="21" fillId="36" borderId="11" xfId="0" applyFont="1" applyFill="1" applyBorder="1" applyAlignment="1">
      <alignment horizontal="right" wrapText="1"/>
    </xf>
    <xf numFmtId="0" fontId="21" fillId="36" borderId="11" xfId="0" applyFont="1" applyFill="1" applyBorder="1" applyAlignment="1">
      <alignment horizontal="left" wrapText="1"/>
    </xf>
    <xf numFmtId="0" fontId="21" fillId="36" borderId="11" xfId="0" applyFont="1" applyFill="1" applyBorder="1" applyAlignment="1">
      <alignment wrapText="1"/>
    </xf>
    <xf numFmtId="0" fontId="21" fillId="37" borderId="11" xfId="0" applyFont="1" applyFill="1" applyBorder="1" applyAlignment="1">
      <alignment horizontal="left" wrapText="1" indent="1"/>
    </xf>
    <xf numFmtId="4" fontId="21" fillId="37" borderId="11" xfId="0" applyNumberFormat="1" applyFont="1" applyFill="1" applyBorder="1" applyAlignment="1">
      <alignment horizontal="right" wrapText="1" indent="1"/>
    </xf>
    <xf numFmtId="2" fontId="21" fillId="37" borderId="22" xfId="0" applyNumberFormat="1" applyFont="1" applyFill="1" applyBorder="1" applyAlignment="1">
      <alignment horizontal="right" wrapText="1" indent="1"/>
    </xf>
    <xf numFmtId="2" fontId="19" fillId="37" borderId="12" xfId="0" applyNumberFormat="1" applyFont="1" applyFill="1" applyBorder="1" applyAlignment="1">
      <alignment horizontal="right" indent="1"/>
    </xf>
    <xf numFmtId="0" fontId="21" fillId="37" borderId="22" xfId="0" applyFont="1" applyFill="1" applyBorder="1" applyAlignment="1">
      <alignment horizontal="right" wrapText="1" indent="1"/>
    </xf>
    <xf numFmtId="0" fontId="22" fillId="37" borderId="11" xfId="0" applyFont="1" applyFill="1" applyBorder="1" applyAlignment="1">
      <alignment horizontal="left" wrapText="1" indent="1"/>
    </xf>
    <xf numFmtId="4" fontId="22" fillId="37" borderId="11" xfId="0" applyNumberFormat="1" applyFont="1" applyFill="1" applyBorder="1" applyAlignment="1">
      <alignment horizontal="right" wrapText="1" indent="1"/>
    </xf>
    <xf numFmtId="0" fontId="22" fillId="37" borderId="22" xfId="0" applyFont="1" applyFill="1" applyBorder="1" applyAlignment="1">
      <alignment horizontal="right" wrapText="1" indent="1"/>
    </xf>
    <xf numFmtId="0" fontId="21" fillId="37" borderId="11" xfId="0" applyFont="1" applyFill="1" applyBorder="1" applyAlignment="1">
      <alignment horizontal="right" wrapText="1" indent="1"/>
    </xf>
    <xf numFmtId="0" fontId="21" fillId="37" borderId="22" xfId="0" applyFont="1" applyFill="1" applyBorder="1" applyAlignment="1">
      <alignment horizontal="left" wrapText="1" indent="1"/>
    </xf>
    <xf numFmtId="0" fontId="22" fillId="37" borderId="11" xfId="0" applyFont="1" applyFill="1" applyBorder="1" applyAlignment="1">
      <alignment horizontal="right" wrapText="1" indent="1"/>
    </xf>
    <xf numFmtId="4" fontId="21" fillId="37" borderId="22" xfId="0" applyNumberFormat="1" applyFont="1" applyFill="1" applyBorder="1" applyAlignment="1">
      <alignment horizontal="right" wrapText="1" indent="1"/>
    </xf>
    <xf numFmtId="0" fontId="22" fillId="37" borderId="22" xfId="0" applyFont="1" applyFill="1" applyBorder="1" applyAlignment="1">
      <alignment horizontal="left" wrapText="1" indent="1"/>
    </xf>
    <xf numFmtId="2" fontId="22" fillId="37" borderId="11" xfId="0" applyNumberFormat="1" applyFont="1" applyFill="1" applyBorder="1" applyAlignment="1">
      <alignment horizontal="right" wrapText="1" indent="1"/>
    </xf>
    <xf numFmtId="0" fontId="21" fillId="37" borderId="13" xfId="0" applyFont="1" applyFill="1" applyBorder="1" applyAlignment="1">
      <alignment horizontal="left" wrapText="1" indent="1"/>
    </xf>
    <xf numFmtId="4" fontId="21" fillId="37" borderId="13" xfId="0" applyNumberFormat="1" applyFont="1" applyFill="1" applyBorder="1" applyAlignment="1">
      <alignment horizontal="right" wrapText="1" indent="1"/>
    </xf>
    <xf numFmtId="0" fontId="21" fillId="37" borderId="36" xfId="0" applyFont="1" applyFill="1" applyBorder="1" applyAlignment="1">
      <alignment horizontal="left" wrapText="1" indent="1"/>
    </xf>
    <xf numFmtId="2" fontId="19" fillId="37" borderId="33" xfId="0" applyNumberFormat="1" applyFont="1" applyFill="1" applyBorder="1" applyAlignment="1">
      <alignment horizontal="right" indent="1"/>
    </xf>
    <xf numFmtId="4" fontId="21" fillId="37" borderId="11" xfId="0" applyNumberFormat="1" applyFont="1" applyFill="1" applyBorder="1" applyAlignment="1">
      <alignment horizontal="right" wrapText="1"/>
    </xf>
    <xf numFmtId="4" fontId="23" fillId="37" borderId="12" xfId="0" applyNumberFormat="1" applyFont="1" applyFill="1" applyBorder="1" applyAlignment="1"/>
    <xf numFmtId="0" fontId="26" fillId="0" borderId="38" xfId="0" applyFont="1" applyFill="1" applyBorder="1" applyAlignment="1">
      <alignment horizontal="left" vertical="center" indent="1"/>
    </xf>
    <xf numFmtId="0" fontId="26" fillId="0" borderId="32" xfId="0" applyFont="1" applyBorder="1" applyAlignment="1">
      <alignment horizontal="center" vertical="center" wrapText="1"/>
    </xf>
    <xf numFmtId="2" fontId="21" fillId="0" borderId="39" xfId="0" applyNumberFormat="1" applyFont="1" applyFill="1" applyBorder="1" applyAlignment="1">
      <alignment horizontal="right" wrapText="1"/>
    </xf>
    <xf numFmtId="2" fontId="0" fillId="0" borderId="12" xfId="0" applyNumberFormat="1" applyBorder="1" applyAlignment="1">
      <alignment horizontal="right"/>
    </xf>
    <xf numFmtId="2" fontId="21" fillId="35" borderId="39" xfId="0" applyNumberFormat="1" applyFont="1" applyFill="1" applyBorder="1" applyAlignment="1">
      <alignment horizontal="right" wrapText="1"/>
    </xf>
    <xf numFmtId="2" fontId="0" fillId="35" borderId="12" xfId="0" applyNumberFormat="1" applyFill="1" applyBorder="1" applyAlignment="1">
      <alignment horizontal="right"/>
    </xf>
    <xf numFmtId="2" fontId="21" fillId="36" borderId="39" xfId="0" applyNumberFormat="1" applyFont="1" applyFill="1" applyBorder="1" applyAlignment="1">
      <alignment horizontal="right" wrapText="1"/>
    </xf>
    <xf numFmtId="2" fontId="0" fillId="36" borderId="12" xfId="0" applyNumberFormat="1" applyFill="1" applyBorder="1" applyAlignment="1">
      <alignment horizontal="right"/>
    </xf>
    <xf numFmtId="0" fontId="21" fillId="38" borderId="11" xfId="0" applyFont="1" applyFill="1" applyBorder="1" applyAlignment="1">
      <alignment horizontal="left" wrapText="1" indent="1"/>
    </xf>
    <xf numFmtId="4" fontId="21" fillId="38" borderId="11" xfId="0" applyNumberFormat="1" applyFont="1" applyFill="1" applyBorder="1" applyAlignment="1">
      <alignment horizontal="right" wrapText="1" indent="1"/>
    </xf>
    <xf numFmtId="0" fontId="21" fillId="38" borderId="22" xfId="0" applyFont="1" applyFill="1" applyBorder="1" applyAlignment="1">
      <alignment horizontal="right" wrapText="1" indent="1"/>
    </xf>
    <xf numFmtId="2" fontId="19" fillId="38" borderId="12" xfId="0" applyNumberFormat="1" applyFont="1" applyFill="1" applyBorder="1" applyAlignment="1">
      <alignment horizontal="right" indent="1"/>
    </xf>
    <xf numFmtId="0" fontId="21" fillId="38" borderId="22" xfId="0" applyFont="1" applyFill="1" applyBorder="1" applyAlignment="1">
      <alignment horizontal="left" wrapText="1" indent="1"/>
    </xf>
    <xf numFmtId="0" fontId="33" fillId="37" borderId="40" xfId="0" applyFont="1" applyFill="1" applyBorder="1" applyAlignment="1">
      <alignment horizontal="left" wrapText="1" indent="1"/>
    </xf>
    <xf numFmtId="0" fontId="33" fillId="37" borderId="37" xfId="0" applyFont="1" applyFill="1" applyBorder="1" applyAlignment="1">
      <alignment horizontal="left" wrapText="1" indent="1"/>
    </xf>
    <xf numFmtId="0" fontId="34" fillId="37" borderId="11" xfId="0" applyFont="1" applyFill="1" applyBorder="1" applyAlignment="1">
      <alignment horizontal="right" wrapText="1" indent="1"/>
    </xf>
    <xf numFmtId="4" fontId="34" fillId="37" borderId="11" xfId="0" applyNumberFormat="1" applyFont="1" applyFill="1" applyBorder="1" applyAlignment="1">
      <alignment horizontal="right" wrapText="1" indent="1"/>
    </xf>
    <xf numFmtId="0" fontId="34" fillId="37" borderId="43" xfId="0" applyFont="1" applyFill="1" applyBorder="1" applyAlignment="1">
      <alignment horizontal="right" wrapText="1" indent="1"/>
    </xf>
    <xf numFmtId="0" fontId="33" fillId="37" borderId="35" xfId="0" applyFont="1" applyFill="1" applyBorder="1" applyAlignment="1">
      <alignment horizontal="left" wrapText="1" indent="1"/>
    </xf>
    <xf numFmtId="0" fontId="21" fillId="39" borderId="11" xfId="0" applyFont="1" applyFill="1" applyBorder="1" applyAlignment="1">
      <alignment horizontal="left" wrapText="1" indent="1"/>
    </xf>
    <xf numFmtId="4" fontId="21" fillId="39" borderId="11" xfId="0" applyNumberFormat="1" applyFont="1" applyFill="1" applyBorder="1" applyAlignment="1">
      <alignment horizontal="right" wrapText="1" indent="1"/>
    </xf>
    <xf numFmtId="0" fontId="21" fillId="39" borderId="22" xfId="0" applyFont="1" applyFill="1" applyBorder="1" applyAlignment="1">
      <alignment horizontal="right" wrapText="1" indent="1"/>
    </xf>
    <xf numFmtId="2" fontId="19" fillId="39" borderId="12" xfId="0" applyNumberFormat="1" applyFont="1" applyFill="1" applyBorder="1" applyAlignment="1">
      <alignment horizontal="right" indent="1"/>
    </xf>
    <xf numFmtId="0" fontId="21" fillId="39" borderId="22" xfId="0" applyFont="1" applyFill="1" applyBorder="1" applyAlignment="1">
      <alignment horizontal="left" wrapText="1" indent="1"/>
    </xf>
    <xf numFmtId="0" fontId="21" fillId="39" borderId="11" xfId="0" applyFont="1" applyFill="1" applyBorder="1" applyAlignment="1">
      <alignment horizontal="right" wrapText="1" indent="1"/>
    </xf>
    <xf numFmtId="4" fontId="16" fillId="37" borderId="46" xfId="0" applyNumberFormat="1" applyFont="1" applyFill="1" applyBorder="1" applyAlignment="1">
      <alignment horizontal="right" indent="1"/>
    </xf>
    <xf numFmtId="0" fontId="16" fillId="37" borderId="46" xfId="0" applyFont="1" applyFill="1" applyBorder="1" applyAlignment="1">
      <alignment horizontal="right" indent="1"/>
    </xf>
    <xf numFmtId="0" fontId="16" fillId="37" borderId="12" xfId="0" applyFont="1" applyFill="1" applyBorder="1" applyAlignment="1">
      <alignment horizontal="right" indent="1"/>
    </xf>
    <xf numFmtId="4" fontId="16" fillId="37" borderId="12" xfId="0" applyNumberFormat="1" applyFont="1" applyFill="1" applyBorder="1" applyAlignment="1">
      <alignment horizontal="right" indent="1"/>
    </xf>
    <xf numFmtId="4" fontId="16" fillId="37" borderId="49" xfId="0" applyNumberFormat="1" applyFont="1" applyFill="1" applyBorder="1" applyAlignment="1">
      <alignment horizontal="right" indent="1"/>
    </xf>
    <xf numFmtId="0" fontId="16" fillId="37" borderId="49" xfId="0" applyFont="1" applyFill="1" applyBorder="1" applyAlignment="1">
      <alignment horizontal="right" indent="1"/>
    </xf>
    <xf numFmtId="0" fontId="29" fillId="0" borderId="0" xfId="0" applyFont="1" applyFill="1" applyBorder="1" applyAlignment="1">
      <alignment horizontal="center"/>
    </xf>
    <xf numFmtId="4" fontId="33" fillId="37" borderId="11" xfId="0" applyNumberFormat="1" applyFont="1" applyFill="1" applyBorder="1" applyAlignment="1">
      <alignment horizontal="right" wrapText="1" indent="1"/>
    </xf>
    <xf numFmtId="0" fontId="33" fillId="37" borderId="11" xfId="0" applyFont="1" applyFill="1" applyBorder="1" applyAlignment="1">
      <alignment horizontal="right" wrapText="1" indent="1"/>
    </xf>
    <xf numFmtId="0" fontId="33" fillId="37" borderId="43" xfId="0" applyFont="1" applyFill="1" applyBorder="1" applyAlignment="1">
      <alignment horizontal="right" wrapText="1" indent="1"/>
    </xf>
    <xf numFmtId="0" fontId="33" fillId="39" borderId="35" xfId="0" applyFont="1" applyFill="1" applyBorder="1" applyAlignment="1">
      <alignment horizontal="left" wrapText="1" indent="1"/>
    </xf>
    <xf numFmtId="4" fontId="33" fillId="39" borderId="44" xfId="0" applyNumberFormat="1" applyFont="1" applyFill="1" applyBorder="1" applyAlignment="1">
      <alignment horizontal="right" wrapText="1" indent="1"/>
    </xf>
    <xf numFmtId="0" fontId="33" fillId="39" borderId="44" xfId="0" applyFont="1" applyFill="1" applyBorder="1" applyAlignment="1">
      <alignment horizontal="right" wrapText="1" indent="1"/>
    </xf>
    <xf numFmtId="0" fontId="33" fillId="39" borderId="45" xfId="0" applyFont="1" applyFill="1" applyBorder="1" applyAlignment="1">
      <alignment horizontal="right" wrapText="1" indent="1"/>
    </xf>
    <xf numFmtId="4" fontId="22" fillId="39" borderId="11" xfId="0" applyNumberFormat="1" applyFont="1" applyFill="1" applyBorder="1" applyAlignment="1">
      <alignment horizontal="right" wrapText="1" indent="1"/>
    </xf>
    <xf numFmtId="0" fontId="22" fillId="39" borderId="11" xfId="0" applyFont="1" applyFill="1" applyBorder="1" applyAlignment="1">
      <alignment horizontal="right" wrapText="1" indent="1"/>
    </xf>
    <xf numFmtId="0" fontId="22" fillId="39" borderId="22" xfId="0" applyFont="1" applyFill="1" applyBorder="1" applyAlignment="1">
      <alignment horizontal="left" wrapText="1" indent="1"/>
    </xf>
    <xf numFmtId="4" fontId="24" fillId="34" borderId="22" xfId="0" applyNumberFormat="1" applyFont="1" applyFill="1" applyBorder="1" applyAlignment="1">
      <alignment horizontal="right" wrapText="1" indent="1"/>
    </xf>
    <xf numFmtId="4" fontId="24" fillId="34" borderId="12" xfId="0" applyNumberFormat="1" applyFont="1" applyFill="1" applyBorder="1" applyAlignment="1">
      <alignment horizontal="right" wrapText="1" indent="1"/>
    </xf>
    <xf numFmtId="0" fontId="22" fillId="34" borderId="34" xfId="0" applyFont="1" applyFill="1" applyBorder="1" applyAlignment="1">
      <alignment horizontal="left" wrapText="1" indent="1"/>
    </xf>
    <xf numFmtId="4" fontId="22" fillId="34" borderId="33" xfId="0" applyNumberFormat="1" applyFont="1" applyFill="1" applyBorder="1" applyAlignment="1">
      <alignment horizontal="right" vertical="center" wrapText="1" indent="1"/>
    </xf>
    <xf numFmtId="4" fontId="22" fillId="34" borderId="13" xfId="0" applyNumberFormat="1" applyFont="1" applyFill="1" applyBorder="1" applyAlignment="1">
      <alignment horizontal="right" wrapText="1" indent="1"/>
    </xf>
    <xf numFmtId="4" fontId="22" fillId="34" borderId="12" xfId="0" applyNumberFormat="1" applyFont="1" applyFill="1" applyBorder="1" applyAlignment="1">
      <alignment horizontal="right" wrapText="1" indent="1"/>
    </xf>
    <xf numFmtId="0" fontId="22" fillId="40" borderId="14" xfId="0" applyFont="1" applyFill="1" applyBorder="1" applyAlignment="1">
      <alignment horizontal="left" wrapText="1" indent="1"/>
    </xf>
    <xf numFmtId="4" fontId="22" fillId="40" borderId="14" xfId="0" applyNumberFormat="1" applyFont="1" applyFill="1" applyBorder="1" applyAlignment="1">
      <alignment horizontal="right" vertical="center" wrapText="1" indent="1"/>
    </xf>
    <xf numFmtId="4" fontId="22" fillId="39" borderId="14" xfId="0" applyNumberFormat="1" applyFont="1" applyFill="1" applyBorder="1" applyAlignment="1">
      <alignment horizontal="right" vertical="center" wrapText="1" indent="1"/>
    </xf>
    <xf numFmtId="4" fontId="19" fillId="40" borderId="22" xfId="0" applyNumberFormat="1" applyFont="1" applyFill="1" applyBorder="1" applyAlignment="1">
      <alignment horizontal="right" wrapText="1" indent="1"/>
    </xf>
    <xf numFmtId="4" fontId="19" fillId="40" borderId="12" xfId="0" applyNumberFormat="1" applyFont="1" applyFill="1" applyBorder="1" applyAlignment="1">
      <alignment horizontal="right" wrapText="1" indent="1"/>
    </xf>
    <xf numFmtId="0" fontId="22" fillId="40" borderId="12" xfId="0" applyFont="1" applyFill="1" applyBorder="1" applyAlignment="1">
      <alignment horizontal="left" wrapText="1" indent="1"/>
    </xf>
    <xf numFmtId="4" fontId="22" fillId="40" borderId="12" xfId="0" applyNumberFormat="1" applyFont="1" applyFill="1" applyBorder="1" applyAlignment="1">
      <alignment horizontal="right" vertical="center" wrapText="1" indent="1"/>
    </xf>
    <xf numFmtId="4" fontId="22" fillId="39" borderId="12" xfId="0" applyNumberFormat="1" applyFont="1" applyFill="1" applyBorder="1" applyAlignment="1">
      <alignment horizontal="right" vertical="center" wrapText="1" indent="1"/>
    </xf>
    <xf numFmtId="0" fontId="35" fillId="0" borderId="11" xfId="0" applyFont="1" applyFill="1" applyBorder="1" applyAlignment="1">
      <alignment horizontal="left" wrapText="1"/>
    </xf>
    <xf numFmtId="4" fontId="35" fillId="0" borderId="11" xfId="0" applyNumberFormat="1" applyFont="1" applyFill="1" applyBorder="1" applyAlignment="1">
      <alignment horizontal="right" wrapText="1"/>
    </xf>
    <xf numFmtId="2" fontId="35" fillId="0" borderId="39" xfId="0" applyNumberFormat="1" applyFont="1" applyFill="1" applyBorder="1" applyAlignment="1">
      <alignment horizontal="right" wrapText="1"/>
    </xf>
    <xf numFmtId="2" fontId="14" fillId="0" borderId="12" xfId="0" applyNumberFormat="1" applyFont="1" applyBorder="1" applyAlignment="1">
      <alignment horizontal="right"/>
    </xf>
    <xf numFmtId="0" fontId="35" fillId="0" borderId="11" xfId="0" applyFont="1" applyFill="1" applyBorder="1" applyAlignment="1">
      <alignment horizontal="right" wrapText="1"/>
    </xf>
    <xf numFmtId="0" fontId="35" fillId="0" borderId="11" xfId="0" applyFont="1" applyFill="1" applyBorder="1" applyAlignment="1">
      <alignment wrapText="1"/>
    </xf>
    <xf numFmtId="0" fontId="35" fillId="33" borderId="11" xfId="0" applyFont="1" applyFill="1" applyBorder="1" applyAlignment="1">
      <alignment horizontal="left" wrapText="1" indent="1"/>
    </xf>
    <xf numFmtId="4" fontId="35" fillId="33" borderId="11" xfId="0" applyNumberFormat="1" applyFont="1" applyFill="1" applyBorder="1" applyAlignment="1">
      <alignment horizontal="right" wrapText="1" indent="1"/>
    </xf>
    <xf numFmtId="0" fontId="35" fillId="33" borderId="11" xfId="0" applyFont="1" applyFill="1" applyBorder="1" applyAlignment="1">
      <alignment horizontal="right" wrapText="1" indent="1"/>
    </xf>
    <xf numFmtId="0" fontId="36" fillId="33" borderId="11" xfId="0" applyFont="1" applyFill="1" applyBorder="1" applyAlignment="1">
      <alignment horizontal="right" wrapText="1" indent="1"/>
    </xf>
    <xf numFmtId="0" fontId="37" fillId="33" borderId="11" xfId="0" applyFont="1" applyFill="1" applyBorder="1" applyAlignment="1">
      <alignment horizontal="left" wrapText="1" indent="1"/>
    </xf>
    <xf numFmtId="0" fontId="39" fillId="33" borderId="11" xfId="0" applyFont="1" applyFill="1" applyBorder="1" applyAlignment="1">
      <alignment horizontal="left" wrapText="1" indent="1"/>
    </xf>
    <xf numFmtId="4" fontId="39" fillId="33" borderId="11" xfId="0" applyNumberFormat="1" applyFont="1" applyFill="1" applyBorder="1" applyAlignment="1">
      <alignment horizontal="right" wrapText="1" indent="1"/>
    </xf>
    <xf numFmtId="0" fontId="39" fillId="33" borderId="11" xfId="0" applyFont="1" applyFill="1" applyBorder="1" applyAlignment="1">
      <alignment horizontal="right" wrapText="1" indent="1"/>
    </xf>
    <xf numFmtId="0" fontId="40" fillId="33" borderId="11" xfId="0" applyFont="1" applyFill="1" applyBorder="1" applyAlignment="1">
      <alignment horizontal="right" wrapText="1" indent="1"/>
    </xf>
    <xf numFmtId="0" fontId="38" fillId="33" borderId="11" xfId="0" applyFont="1" applyFill="1" applyBorder="1" applyAlignment="1">
      <alignment horizontal="left" wrapText="1" indent="1"/>
    </xf>
    <xf numFmtId="0" fontId="35" fillId="33" borderId="13" xfId="0" applyFont="1" applyFill="1" applyBorder="1" applyAlignment="1">
      <alignment horizontal="left" wrapText="1" indent="1"/>
    </xf>
    <xf numFmtId="4" fontId="35" fillId="33" borderId="13" xfId="0" applyNumberFormat="1" applyFont="1" applyFill="1" applyBorder="1" applyAlignment="1">
      <alignment horizontal="right" wrapText="1" indent="1"/>
    </xf>
    <xf numFmtId="0" fontId="35" fillId="33" borderId="13" xfId="0" applyFont="1" applyFill="1" applyBorder="1" applyAlignment="1">
      <alignment horizontal="right" wrapText="1" indent="1"/>
    </xf>
    <xf numFmtId="0" fontId="36" fillId="33" borderId="13" xfId="0" applyFont="1" applyFill="1" applyBorder="1" applyAlignment="1">
      <alignment horizontal="right" wrapText="1" indent="1"/>
    </xf>
    <xf numFmtId="0" fontId="35" fillId="37" borderId="11" xfId="0" applyFont="1" applyFill="1" applyBorder="1" applyAlignment="1">
      <alignment horizontal="left" wrapText="1" indent="1"/>
    </xf>
    <xf numFmtId="4" fontId="35" fillId="37" borderId="11" xfId="0" applyNumberFormat="1" applyFont="1" applyFill="1" applyBorder="1" applyAlignment="1">
      <alignment horizontal="right" wrapText="1" indent="1"/>
    </xf>
    <xf numFmtId="0" fontId="35" fillId="37" borderId="22" xfId="0" applyFont="1" applyFill="1" applyBorder="1" applyAlignment="1">
      <alignment horizontal="right" wrapText="1" indent="1"/>
    </xf>
    <xf numFmtId="2" fontId="36" fillId="37" borderId="12" xfId="0" applyNumberFormat="1" applyFont="1" applyFill="1" applyBorder="1" applyAlignment="1">
      <alignment horizontal="right" indent="1"/>
    </xf>
    <xf numFmtId="0" fontId="35" fillId="37" borderId="11" xfId="0" applyFont="1" applyFill="1" applyBorder="1" applyAlignment="1">
      <alignment horizontal="right" wrapText="1" indent="1"/>
    </xf>
    <xf numFmtId="0" fontId="35" fillId="37" borderId="22" xfId="0" applyFont="1" applyFill="1" applyBorder="1" applyAlignment="1">
      <alignment horizontal="left" wrapText="1" indent="1"/>
    </xf>
    <xf numFmtId="4" fontId="35" fillId="37" borderId="22" xfId="0" applyNumberFormat="1" applyFont="1" applyFill="1" applyBorder="1" applyAlignment="1">
      <alignment horizontal="right" wrapText="1" indent="1"/>
    </xf>
    <xf numFmtId="0" fontId="33" fillId="39" borderId="40" xfId="0" applyFont="1" applyFill="1" applyBorder="1" applyAlignment="1">
      <alignment horizontal="left" wrapText="1" indent="1"/>
    </xf>
    <xf numFmtId="4" fontId="33" fillId="39" borderId="41" xfId="0" applyNumberFormat="1" applyFont="1" applyFill="1" applyBorder="1" applyAlignment="1">
      <alignment horizontal="right" wrapText="1" indent="1"/>
    </xf>
    <xf numFmtId="0" fontId="33" fillId="39" borderId="41" xfId="0" applyFont="1" applyFill="1" applyBorder="1" applyAlignment="1">
      <alignment horizontal="right" wrapText="1" indent="1"/>
    </xf>
    <xf numFmtId="0" fontId="33" fillId="39" borderId="42" xfId="0" applyFont="1" applyFill="1" applyBorder="1" applyAlignment="1">
      <alignment horizontal="right" wrapText="1" indent="1"/>
    </xf>
    <xf numFmtId="2" fontId="24" fillId="37" borderId="47" xfId="0" applyNumberFormat="1" applyFont="1" applyFill="1" applyBorder="1" applyAlignment="1">
      <alignment horizontal="right" indent="1"/>
    </xf>
    <xf numFmtId="2" fontId="24" fillId="37" borderId="48" xfId="0" applyNumberFormat="1" applyFont="1" applyFill="1" applyBorder="1" applyAlignment="1">
      <alignment horizontal="right" indent="1"/>
    </xf>
    <xf numFmtId="2" fontId="24" fillId="37" borderId="50" xfId="0" applyNumberFormat="1" applyFont="1" applyFill="1" applyBorder="1" applyAlignment="1">
      <alignment horizontal="right" indent="1"/>
    </xf>
    <xf numFmtId="0" fontId="20" fillId="0" borderId="16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right" wrapText="1" indent="1"/>
    </xf>
    <xf numFmtId="0" fontId="26" fillId="37" borderId="10" xfId="0" applyFont="1" applyFill="1" applyBorder="1" applyAlignment="1">
      <alignment horizontal="center" vertical="center" wrapText="1"/>
    </xf>
    <xf numFmtId="0" fontId="26" fillId="37" borderId="0" xfId="0" applyFont="1" applyFill="1" applyBorder="1" applyAlignment="1">
      <alignment horizontal="center" vertical="center" wrapText="1"/>
    </xf>
    <xf numFmtId="4" fontId="22" fillId="41" borderId="11" xfId="0" applyNumberFormat="1" applyFont="1" applyFill="1" applyBorder="1" applyAlignment="1">
      <alignment horizontal="right" wrapText="1"/>
    </xf>
    <xf numFmtId="4" fontId="21" fillId="41" borderId="11" xfId="0" applyNumberFormat="1" applyFont="1" applyFill="1" applyBorder="1" applyAlignment="1">
      <alignment horizontal="right" wrapText="1"/>
    </xf>
    <xf numFmtId="0" fontId="22" fillId="41" borderId="11" xfId="0" applyFont="1" applyFill="1" applyBorder="1" applyAlignment="1">
      <alignment wrapText="1"/>
    </xf>
    <xf numFmtId="0" fontId="21" fillId="41" borderId="11" xfId="0" applyFont="1" applyFill="1" applyBorder="1" applyAlignment="1">
      <alignment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left" vertical="center" inden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2" fillId="42" borderId="11" xfId="0" applyFont="1" applyFill="1" applyBorder="1" applyAlignment="1">
      <alignment horizontal="left" wrapText="1"/>
    </xf>
    <xf numFmtId="4" fontId="22" fillId="42" borderId="11" xfId="0" applyNumberFormat="1" applyFont="1" applyFill="1" applyBorder="1" applyAlignment="1">
      <alignment horizontal="right" wrapText="1"/>
    </xf>
    <xf numFmtId="0" fontId="22" fillId="42" borderId="22" xfId="0" applyFont="1" applyFill="1" applyBorder="1" applyAlignment="1">
      <alignment horizontal="right" wrapText="1"/>
    </xf>
    <xf numFmtId="2" fontId="22" fillId="42" borderId="12" xfId="0" applyNumberFormat="1" applyFont="1" applyFill="1" applyBorder="1"/>
    <xf numFmtId="0" fontId="22" fillId="40" borderId="11" xfId="0" applyFont="1" applyFill="1" applyBorder="1" applyAlignment="1">
      <alignment horizontal="left" wrapText="1"/>
    </xf>
    <xf numFmtId="4" fontId="22" fillId="40" borderId="11" xfId="0" applyNumberFormat="1" applyFont="1" applyFill="1" applyBorder="1" applyAlignment="1">
      <alignment horizontal="right" wrapText="1"/>
    </xf>
    <xf numFmtId="2" fontId="22" fillId="40" borderId="22" xfId="0" applyNumberFormat="1" applyFont="1" applyFill="1" applyBorder="1" applyAlignment="1">
      <alignment horizontal="right" wrapText="1"/>
    </xf>
    <xf numFmtId="2" fontId="22" fillId="40" borderId="12" xfId="0" applyNumberFormat="1" applyFont="1" applyFill="1" applyBorder="1"/>
    <xf numFmtId="0" fontId="35" fillId="37" borderId="11" xfId="0" applyFont="1" applyFill="1" applyBorder="1" applyAlignment="1">
      <alignment horizontal="left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43"/>
  <sheetViews>
    <sheetView showGridLines="0" topLeftCell="A16" workbookViewId="0">
      <selection activeCell="B46" sqref="B46"/>
    </sheetView>
  </sheetViews>
  <sheetFormatPr defaultColWidth="9.140625" defaultRowHeight="11.25" x14ac:dyDescent="0.15"/>
  <cols>
    <col min="1" max="2" width="38.28515625" style="1" customWidth="1"/>
    <col min="3" max="3" width="15.5703125" style="1" customWidth="1"/>
    <col min="4" max="4" width="22.42578125" style="1" customWidth="1"/>
    <col min="5" max="5" width="38.28515625" style="1" customWidth="1"/>
    <col min="6" max="6" width="22.7109375" style="1" customWidth="1"/>
    <col min="7" max="7" width="23" style="1" customWidth="1"/>
    <col min="8" max="16384" width="9.140625" style="1"/>
  </cols>
  <sheetData>
    <row r="3" spans="1:7" ht="32.25" customHeight="1" x14ac:dyDescent="0.15">
      <c r="A3" s="270" t="s">
        <v>11</v>
      </c>
      <c r="B3" s="270"/>
      <c r="C3" s="270"/>
      <c r="D3" s="270"/>
      <c r="E3" s="270"/>
      <c r="F3" s="270"/>
      <c r="G3" s="270"/>
    </row>
    <row r="4" spans="1:7" x14ac:dyDescent="0.15">
      <c r="A4" s="26"/>
      <c r="B4" s="26"/>
      <c r="C4" s="26"/>
      <c r="D4" s="26"/>
      <c r="E4" s="26"/>
    </row>
    <row r="6" spans="1:7" ht="14.25" x14ac:dyDescent="0.2">
      <c r="C6" s="271" t="s">
        <v>10</v>
      </c>
      <c r="D6" s="271"/>
    </row>
    <row r="7" spans="1:7" x14ac:dyDescent="0.15">
      <c r="C7" s="7"/>
      <c r="D7" s="7"/>
    </row>
    <row r="8" spans="1:7" x14ac:dyDescent="0.15">
      <c r="C8" s="26" t="s">
        <v>9</v>
      </c>
    </row>
    <row r="10" spans="1:7" ht="12" thickBot="1" x14ac:dyDescent="0.2"/>
    <row r="11" spans="1:7" s="2" customFormat="1" ht="13.5" thickBot="1" x14ac:dyDescent="0.2">
      <c r="A11" s="3" t="s">
        <v>0</v>
      </c>
      <c r="B11" s="35" t="s">
        <v>1</v>
      </c>
      <c r="C11" s="35" t="s">
        <v>2</v>
      </c>
      <c r="D11" s="35" t="s">
        <v>3</v>
      </c>
      <c r="E11" s="35" t="s">
        <v>4</v>
      </c>
      <c r="F11" s="35" t="s">
        <v>31</v>
      </c>
      <c r="G11" s="35" t="s">
        <v>32</v>
      </c>
    </row>
    <row r="12" spans="1:7" s="2" customFormat="1" ht="12.75" x14ac:dyDescent="0.15">
      <c r="A12" s="8" t="s">
        <v>21</v>
      </c>
      <c r="B12" s="36" t="s">
        <v>20</v>
      </c>
      <c r="C12" s="36" t="s">
        <v>19</v>
      </c>
      <c r="D12" s="36" t="s">
        <v>18</v>
      </c>
      <c r="E12" s="36" t="s">
        <v>17</v>
      </c>
      <c r="F12" s="36" t="s">
        <v>16</v>
      </c>
      <c r="G12" s="36" t="s">
        <v>30</v>
      </c>
    </row>
    <row r="13" spans="1:7" s="4" customFormat="1" ht="12.75" x14ac:dyDescent="0.2">
      <c r="A13" s="5"/>
      <c r="B13" s="41"/>
      <c r="C13" s="41"/>
      <c r="D13" s="41"/>
      <c r="E13" s="41"/>
      <c r="F13" s="41"/>
      <c r="G13" s="42"/>
    </row>
    <row r="14" spans="1:7" s="4" customFormat="1" ht="12.75" x14ac:dyDescent="0.2">
      <c r="A14" s="5" t="s">
        <v>22</v>
      </c>
      <c r="B14" s="13">
        <v>936106.83</v>
      </c>
      <c r="C14" s="13" t="s">
        <v>12</v>
      </c>
      <c r="D14" s="13">
        <v>4213415</v>
      </c>
      <c r="E14" s="13">
        <v>902213.83</v>
      </c>
      <c r="F14" s="37">
        <f>E14/B14*100</f>
        <v>96.379366231095659</v>
      </c>
      <c r="G14" s="15">
        <f>E14/D14*100</f>
        <v>21.412887883106695</v>
      </c>
    </row>
    <row r="15" spans="1:7" s="4" customFormat="1" ht="12.75" x14ac:dyDescent="0.2">
      <c r="A15" s="6" t="s">
        <v>5</v>
      </c>
      <c r="B15" s="16">
        <v>936106.83</v>
      </c>
      <c r="C15" s="16" t="s">
        <v>13</v>
      </c>
      <c r="D15" s="16">
        <v>4213415</v>
      </c>
      <c r="E15" s="16">
        <v>902213.83</v>
      </c>
      <c r="F15" s="17">
        <v>96.38</v>
      </c>
      <c r="G15" s="18">
        <f t="shared" ref="G15:G18" si="0">E15/D15*100</f>
        <v>21.412887883106695</v>
      </c>
    </row>
    <row r="16" spans="1:7" s="4" customFormat="1" ht="12.75" x14ac:dyDescent="0.2">
      <c r="A16" s="5" t="s">
        <v>6</v>
      </c>
      <c r="B16" s="167">
        <v>625524.17000000004</v>
      </c>
      <c r="C16" s="13" t="s">
        <v>14</v>
      </c>
      <c r="D16" s="13">
        <v>1954233.5</v>
      </c>
      <c r="E16" s="13">
        <v>784246.28</v>
      </c>
      <c r="F16" s="14">
        <v>125.37</v>
      </c>
      <c r="G16" s="15">
        <f t="shared" si="0"/>
        <v>40.130633314800917</v>
      </c>
    </row>
    <row r="17" spans="1:7" s="4" customFormat="1" ht="12.75" x14ac:dyDescent="0.2">
      <c r="A17" s="5" t="s">
        <v>7</v>
      </c>
      <c r="B17" s="13">
        <v>20148.580000000002</v>
      </c>
      <c r="C17" s="13" t="s">
        <v>15</v>
      </c>
      <c r="D17" s="13">
        <v>2347730</v>
      </c>
      <c r="E17" s="13">
        <v>132316.6</v>
      </c>
      <c r="F17" s="14">
        <v>656.7</v>
      </c>
      <c r="G17" s="15">
        <f t="shared" si="0"/>
        <v>5.6359376930055838</v>
      </c>
    </row>
    <row r="18" spans="1:7" s="4" customFormat="1" ht="12.75" x14ac:dyDescent="0.2">
      <c r="A18" s="9" t="s">
        <v>8</v>
      </c>
      <c r="B18" s="19">
        <f>B16+B17</f>
        <v>645672.75</v>
      </c>
      <c r="C18" s="19" t="s">
        <v>12</v>
      </c>
      <c r="D18" s="19">
        <v>4301963.5</v>
      </c>
      <c r="E18" s="19">
        <v>916562.88</v>
      </c>
      <c r="F18" s="20">
        <v>141.94999999999999</v>
      </c>
      <c r="G18" s="21">
        <f t="shared" si="0"/>
        <v>21.305687042672492</v>
      </c>
    </row>
    <row r="19" spans="1:7" ht="12.75" x14ac:dyDescent="0.2">
      <c r="A19" s="11" t="s">
        <v>23</v>
      </c>
      <c r="B19" s="168">
        <f>B15-B18</f>
        <v>290434.07999999996</v>
      </c>
      <c r="C19" s="22">
        <v>0</v>
      </c>
      <c r="D19" s="23">
        <f>D15-D18</f>
        <v>-88548.5</v>
      </c>
      <c r="E19" s="23">
        <f>SUM(E15-E18)</f>
        <v>-14349.050000000047</v>
      </c>
      <c r="F19" s="24">
        <f>E19/B19*100</f>
        <v>-4.9405531196614563</v>
      </c>
      <c r="G19" s="25">
        <f>E19/D19*100</f>
        <v>16.204735258078959</v>
      </c>
    </row>
    <row r="23" spans="1:7" x14ac:dyDescent="0.15">
      <c r="C23" s="26" t="s">
        <v>24</v>
      </c>
    </row>
    <row r="26" spans="1:7" ht="12" thickBot="1" x14ac:dyDescent="0.2"/>
    <row r="27" spans="1:7" ht="12.75" x14ac:dyDescent="0.15">
      <c r="A27" s="38"/>
      <c r="B27" s="34" t="s">
        <v>1</v>
      </c>
      <c r="C27" s="35" t="s">
        <v>2</v>
      </c>
      <c r="D27" s="35" t="s">
        <v>3</v>
      </c>
      <c r="E27" s="35" t="s">
        <v>4</v>
      </c>
      <c r="F27" s="35" t="s">
        <v>31</v>
      </c>
      <c r="G27" s="35" t="s">
        <v>32</v>
      </c>
    </row>
    <row r="28" spans="1:7" ht="12.75" x14ac:dyDescent="0.15">
      <c r="A28" s="40" t="s">
        <v>21</v>
      </c>
      <c r="B28" s="36" t="s">
        <v>20</v>
      </c>
      <c r="C28" s="36" t="s">
        <v>19</v>
      </c>
      <c r="D28" s="36" t="s">
        <v>18</v>
      </c>
      <c r="E28" s="36" t="s">
        <v>17</v>
      </c>
      <c r="F28" s="36" t="s">
        <v>16</v>
      </c>
      <c r="G28" s="36" t="s">
        <v>30</v>
      </c>
    </row>
    <row r="29" spans="1:7" ht="33" customHeight="1" x14ac:dyDescent="0.15">
      <c r="A29" s="28" t="s">
        <v>25</v>
      </c>
      <c r="B29" s="39"/>
      <c r="C29" s="39"/>
      <c r="D29" s="39"/>
      <c r="E29" s="39"/>
      <c r="F29" s="39"/>
      <c r="G29" s="39"/>
    </row>
    <row r="30" spans="1:7" ht="31.5" customHeight="1" x14ac:dyDescent="0.15">
      <c r="A30" s="27" t="s">
        <v>26</v>
      </c>
      <c r="B30" s="10"/>
      <c r="C30" s="10"/>
      <c r="D30" s="10"/>
      <c r="E30" s="10"/>
      <c r="F30" s="10"/>
      <c r="G30" s="10"/>
    </row>
    <row r="31" spans="1:7" x14ac:dyDescent="0.15">
      <c r="A31" s="29" t="s">
        <v>27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</row>
    <row r="39" spans="1:7" ht="15" customHeight="1" x14ac:dyDescent="0.15">
      <c r="B39" s="270" t="s">
        <v>28</v>
      </c>
      <c r="C39" s="270"/>
      <c r="D39" s="270"/>
      <c r="E39" s="270"/>
    </row>
    <row r="40" spans="1:7" ht="12" thickBot="1" x14ac:dyDescent="0.2"/>
    <row r="41" spans="1:7" ht="12.75" x14ac:dyDescent="0.15">
      <c r="A41" s="32"/>
      <c r="B41" s="34" t="s">
        <v>1</v>
      </c>
      <c r="C41" s="35" t="s">
        <v>2</v>
      </c>
      <c r="D41" s="35" t="s">
        <v>3</v>
      </c>
      <c r="E41" s="35" t="s">
        <v>4</v>
      </c>
      <c r="F41" s="35" t="s">
        <v>31</v>
      </c>
      <c r="G41" s="35" t="s">
        <v>32</v>
      </c>
    </row>
    <row r="42" spans="1:7" ht="12.75" x14ac:dyDescent="0.15">
      <c r="A42" s="40" t="s">
        <v>21</v>
      </c>
      <c r="B42" s="36" t="s">
        <v>20</v>
      </c>
      <c r="C42" s="36" t="s">
        <v>19</v>
      </c>
      <c r="D42" s="36" t="s">
        <v>18</v>
      </c>
      <c r="E42" s="36" t="s">
        <v>17</v>
      </c>
      <c r="F42" s="36" t="s">
        <v>16</v>
      </c>
      <c r="G42" s="36" t="s">
        <v>30</v>
      </c>
    </row>
    <row r="43" spans="1:7" x14ac:dyDescent="0.15">
      <c r="A43" s="31" t="s">
        <v>29</v>
      </c>
      <c r="B43" s="12">
        <v>290434.08</v>
      </c>
      <c r="C43" s="22">
        <v>0</v>
      </c>
      <c r="D43" s="12">
        <v>88548.5</v>
      </c>
      <c r="E43" s="12">
        <v>-14349.05</v>
      </c>
      <c r="F43" s="33">
        <f>E43/B43*100</f>
        <v>-4.9405531196614385</v>
      </c>
      <c r="G43" s="33">
        <f>E43/D43*100</f>
        <v>-16.204735258078905</v>
      </c>
    </row>
  </sheetData>
  <mergeCells count="3">
    <mergeCell ref="B39:E39"/>
    <mergeCell ref="C6:D6"/>
    <mergeCell ref="A3:G3"/>
  </mergeCells>
  <pageMargins left="0.25" right="0.25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BADBE-BDD3-44E2-9866-406F6F723FF6}">
  <sheetPr>
    <pageSetUpPr fitToPage="1"/>
  </sheetPr>
  <dimension ref="A2:G320"/>
  <sheetViews>
    <sheetView topLeftCell="A59" workbookViewId="0">
      <selection activeCell="A300" sqref="A300"/>
    </sheetView>
  </sheetViews>
  <sheetFormatPr defaultRowHeight="15" x14ac:dyDescent="0.25"/>
  <cols>
    <col min="1" max="1" width="54.85546875" customWidth="1"/>
    <col min="2" max="2" width="22.7109375" customWidth="1"/>
    <col min="3" max="3" width="21.85546875" customWidth="1"/>
    <col min="4" max="4" width="20.5703125" customWidth="1"/>
    <col min="5" max="5" width="24" customWidth="1"/>
    <col min="6" max="6" width="23.28515625" customWidth="1"/>
    <col min="7" max="7" width="22.85546875" customWidth="1"/>
  </cols>
  <sheetData>
    <row r="2" spans="1:7" x14ac:dyDescent="0.25">
      <c r="C2" s="272" t="s">
        <v>199</v>
      </c>
      <c r="D2" s="272"/>
    </row>
    <row r="3" spans="1:7" x14ac:dyDescent="0.25">
      <c r="A3" s="1"/>
      <c r="B3" s="1"/>
      <c r="C3" s="270" t="s">
        <v>79</v>
      </c>
      <c r="D3" s="270"/>
      <c r="E3" s="1"/>
      <c r="F3" s="1"/>
      <c r="G3" s="1"/>
    </row>
    <row r="4" spans="1:7" x14ac:dyDescent="0.25">
      <c r="A4" s="1"/>
      <c r="B4" s="1"/>
      <c r="C4" s="270" t="s">
        <v>65</v>
      </c>
      <c r="D4" s="270"/>
      <c r="E4" s="1"/>
      <c r="F4" s="1"/>
      <c r="G4" s="1"/>
    </row>
    <row r="5" spans="1:7" ht="15.75" thickBot="1" x14ac:dyDescent="0.3">
      <c r="A5" s="1"/>
      <c r="B5" s="1"/>
      <c r="C5" s="1"/>
      <c r="D5" s="1"/>
      <c r="E5" s="1"/>
      <c r="F5" s="1"/>
      <c r="G5" s="1"/>
    </row>
    <row r="6" spans="1:7" ht="31.15" customHeight="1" thickBot="1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80</v>
      </c>
      <c r="G6" s="3" t="s">
        <v>81</v>
      </c>
    </row>
    <row r="7" spans="1:7" x14ac:dyDescent="0.25">
      <c r="A7" s="6" t="s">
        <v>82</v>
      </c>
      <c r="B7" s="111">
        <v>936106.83</v>
      </c>
      <c r="C7" s="111">
        <v>4373870</v>
      </c>
      <c r="D7" s="111">
        <v>4301963.5</v>
      </c>
      <c r="E7" s="111">
        <v>902213.83</v>
      </c>
      <c r="F7" s="112">
        <v>96.38</v>
      </c>
      <c r="G7" s="113">
        <v>21.41</v>
      </c>
    </row>
    <row r="8" spans="1:7" ht="18" customHeight="1" x14ac:dyDescent="0.25">
      <c r="A8" s="6" t="s">
        <v>83</v>
      </c>
      <c r="B8" s="111">
        <v>936106.83</v>
      </c>
      <c r="C8" s="111" t="s">
        <v>12</v>
      </c>
      <c r="D8" s="111">
        <v>4213415</v>
      </c>
      <c r="E8" s="111">
        <v>902213.83</v>
      </c>
      <c r="F8" s="112">
        <v>96.38</v>
      </c>
      <c r="G8" s="113">
        <v>21.41</v>
      </c>
    </row>
    <row r="9" spans="1:7" ht="26.25" x14ac:dyDescent="0.25">
      <c r="A9" s="6" t="s">
        <v>84</v>
      </c>
      <c r="B9" s="111">
        <v>745049.95</v>
      </c>
      <c r="C9" s="111">
        <v>3732850</v>
      </c>
      <c r="D9" s="111">
        <v>3566775</v>
      </c>
      <c r="E9" s="111">
        <v>735365.61</v>
      </c>
      <c r="F9" s="112">
        <v>98.7</v>
      </c>
      <c r="G9" s="113">
        <v>20.62</v>
      </c>
    </row>
    <row r="10" spans="1:7" ht="18" customHeight="1" x14ac:dyDescent="0.25">
      <c r="A10" s="236" t="s">
        <v>85</v>
      </c>
      <c r="B10" s="237">
        <v>745049.95</v>
      </c>
      <c r="C10" s="237">
        <v>3732850</v>
      </c>
      <c r="D10" s="237">
        <v>3566775</v>
      </c>
      <c r="E10" s="237">
        <v>735365.61</v>
      </c>
      <c r="F10" s="238">
        <v>98.7</v>
      </c>
      <c r="G10" s="239">
        <v>20.62</v>
      </c>
    </row>
    <row r="11" spans="1:7" ht="29.45" customHeight="1" x14ac:dyDescent="0.25">
      <c r="A11" s="231" t="s">
        <v>86</v>
      </c>
      <c r="B11" s="232">
        <v>17050.64</v>
      </c>
      <c r="C11" s="232">
        <v>282950</v>
      </c>
      <c r="D11" s="232">
        <v>235900</v>
      </c>
      <c r="E11" s="232">
        <v>14823.51</v>
      </c>
      <c r="F11" s="233">
        <v>86.94</v>
      </c>
      <c r="G11" s="234">
        <v>6.28</v>
      </c>
    </row>
    <row r="12" spans="1:7" x14ac:dyDescent="0.25">
      <c r="A12" s="5" t="s">
        <v>87</v>
      </c>
      <c r="B12" s="114">
        <v>476043.19</v>
      </c>
      <c r="C12" s="114">
        <v>1166000</v>
      </c>
      <c r="D12" s="114">
        <v>1213500</v>
      </c>
      <c r="E12" s="114">
        <v>565467.6</v>
      </c>
      <c r="F12" s="115">
        <v>118.78</v>
      </c>
      <c r="G12" s="116">
        <v>46.6</v>
      </c>
    </row>
    <row r="13" spans="1:7" ht="18" customHeight="1" x14ac:dyDescent="0.25">
      <c r="A13" s="231" t="s">
        <v>88</v>
      </c>
      <c r="B13" s="232">
        <v>476043.19</v>
      </c>
      <c r="C13" s="232">
        <v>1166000</v>
      </c>
      <c r="D13" s="232">
        <v>1213500</v>
      </c>
      <c r="E13" s="232">
        <v>565467.6</v>
      </c>
      <c r="F13" s="233">
        <v>118.78</v>
      </c>
      <c r="G13" s="234">
        <v>46.6</v>
      </c>
    </row>
    <row r="14" spans="1:7" ht="18.600000000000001" customHeight="1" x14ac:dyDescent="0.25">
      <c r="A14" s="5" t="s">
        <v>89</v>
      </c>
      <c r="B14" s="114">
        <v>251956.12</v>
      </c>
      <c r="C14" s="114">
        <v>2283900</v>
      </c>
      <c r="D14" s="114">
        <v>2117375</v>
      </c>
      <c r="E14" s="114">
        <v>155074.5</v>
      </c>
      <c r="F14" s="115">
        <v>61.55</v>
      </c>
      <c r="G14" s="116">
        <v>7.32</v>
      </c>
    </row>
    <row r="15" spans="1:7" ht="19.899999999999999" customHeight="1" x14ac:dyDescent="0.25">
      <c r="A15" s="231" t="s">
        <v>90</v>
      </c>
      <c r="B15" s="232">
        <v>251956.12</v>
      </c>
      <c r="C15" s="232">
        <v>2283900</v>
      </c>
      <c r="D15" s="232">
        <v>2117375</v>
      </c>
      <c r="E15" s="232">
        <v>155074.5</v>
      </c>
      <c r="F15" s="233">
        <v>61.55</v>
      </c>
      <c r="G15" s="234">
        <v>7.32</v>
      </c>
    </row>
    <row r="16" spans="1:7" ht="19.149999999999999" customHeight="1" x14ac:dyDescent="0.25">
      <c r="A16" s="6" t="s">
        <v>91</v>
      </c>
      <c r="B16" s="112">
        <v>0.24</v>
      </c>
      <c r="C16" s="112">
        <v>70</v>
      </c>
      <c r="D16" s="112">
        <v>20</v>
      </c>
      <c r="E16" s="6"/>
      <c r="F16" s="6"/>
      <c r="G16" s="118"/>
    </row>
    <row r="17" spans="1:7" x14ac:dyDescent="0.25">
      <c r="A17" s="231" t="s">
        <v>92</v>
      </c>
      <c r="B17" s="233">
        <v>0.24</v>
      </c>
      <c r="C17" s="233">
        <v>70</v>
      </c>
      <c r="D17" s="233">
        <v>20</v>
      </c>
      <c r="E17" s="235"/>
      <c r="F17" s="235"/>
      <c r="G17" s="240"/>
    </row>
    <row r="18" spans="1:7" ht="0.6" hidden="1" customHeight="1" x14ac:dyDescent="0.25">
      <c r="A18" s="5" t="s">
        <v>93</v>
      </c>
      <c r="B18" s="114">
        <v>1240.95</v>
      </c>
      <c r="C18" s="114">
        <v>1200</v>
      </c>
      <c r="D18" s="114">
        <v>2200</v>
      </c>
      <c r="E18" s="5"/>
      <c r="F18" s="5"/>
      <c r="G18" s="117"/>
    </row>
    <row r="19" spans="1:7" hidden="1" x14ac:dyDescent="0.25">
      <c r="A19" s="6" t="s">
        <v>92</v>
      </c>
      <c r="B19" s="112">
        <v>816.24</v>
      </c>
      <c r="C19" s="112">
        <v>4000</v>
      </c>
      <c r="D19" s="6"/>
      <c r="E19" s="6"/>
      <c r="F19" s="6"/>
      <c r="G19" s="118"/>
    </row>
    <row r="20" spans="1:7" ht="20.45" hidden="1" customHeight="1" x14ac:dyDescent="0.25">
      <c r="A20" s="5" t="s">
        <v>94</v>
      </c>
      <c r="B20" s="115">
        <v>424.71</v>
      </c>
      <c r="C20" s="114">
        <v>1200</v>
      </c>
      <c r="D20" s="114">
        <v>1200</v>
      </c>
      <c r="E20" s="5"/>
      <c r="F20" s="5"/>
      <c r="G20" s="117"/>
    </row>
    <row r="21" spans="1:7" ht="27" hidden="1" customHeight="1" x14ac:dyDescent="0.25">
      <c r="A21" s="6" t="s">
        <v>95</v>
      </c>
      <c r="B21" s="112">
        <v>424.71</v>
      </c>
      <c r="C21" s="111">
        <v>1200</v>
      </c>
      <c r="D21" s="111">
        <v>1200</v>
      </c>
      <c r="E21" s="6"/>
      <c r="F21" s="6"/>
      <c r="G21" s="118"/>
    </row>
    <row r="22" spans="1:7" hidden="1" x14ac:dyDescent="0.25">
      <c r="A22" s="5" t="s">
        <v>96</v>
      </c>
      <c r="B22" s="5"/>
      <c r="C22" s="114">
        <v>1000</v>
      </c>
      <c r="D22" s="114">
        <v>1000</v>
      </c>
      <c r="E22" s="5"/>
      <c r="F22" s="5"/>
      <c r="G22" s="117"/>
    </row>
    <row r="23" spans="1:7" ht="18" customHeight="1" x14ac:dyDescent="0.25">
      <c r="A23" s="5" t="s">
        <v>97</v>
      </c>
      <c r="B23" s="5"/>
      <c r="C23" s="114">
        <v>1000</v>
      </c>
      <c r="D23" s="114">
        <v>1000</v>
      </c>
      <c r="E23" s="5"/>
      <c r="F23" s="5"/>
      <c r="G23" s="117"/>
    </row>
    <row r="24" spans="1:7" ht="26.25" x14ac:dyDescent="0.25">
      <c r="A24" s="231" t="s">
        <v>98</v>
      </c>
      <c r="B24" s="231"/>
      <c r="C24" s="232">
        <v>0</v>
      </c>
      <c r="D24" s="232">
        <v>1000</v>
      </c>
      <c r="E24" s="235"/>
      <c r="F24" s="235"/>
      <c r="G24" s="240"/>
    </row>
    <row r="25" spans="1:7" ht="39" x14ac:dyDescent="0.25">
      <c r="A25" s="6" t="s">
        <v>99</v>
      </c>
      <c r="B25" s="111">
        <v>52374.97</v>
      </c>
      <c r="C25" s="111">
        <v>93130</v>
      </c>
      <c r="D25" s="111">
        <v>101080</v>
      </c>
      <c r="E25" s="111">
        <v>63176.33</v>
      </c>
      <c r="F25" s="112">
        <v>120.62</v>
      </c>
      <c r="G25" s="113">
        <v>62.5</v>
      </c>
    </row>
    <row r="26" spans="1:7" ht="18" customHeight="1" x14ac:dyDescent="0.25">
      <c r="A26" s="231" t="s">
        <v>92</v>
      </c>
      <c r="B26" s="232">
        <v>52242.25</v>
      </c>
      <c r="C26" s="232">
        <v>91930</v>
      </c>
      <c r="D26" s="232">
        <v>95980</v>
      </c>
      <c r="E26" s="232">
        <v>60826.38</v>
      </c>
      <c r="F26" s="233">
        <v>116.43</v>
      </c>
      <c r="G26" s="234">
        <v>63.37</v>
      </c>
    </row>
    <row r="27" spans="1:7" ht="18.600000000000001" customHeight="1" x14ac:dyDescent="0.25">
      <c r="A27" s="5" t="s">
        <v>100</v>
      </c>
      <c r="B27" s="115">
        <v>132.72</v>
      </c>
      <c r="C27" s="114">
        <v>1200</v>
      </c>
      <c r="D27" s="114">
        <v>5100</v>
      </c>
      <c r="E27" s="114">
        <v>2349.9499999999998</v>
      </c>
      <c r="F27" s="114">
        <v>1770.61</v>
      </c>
      <c r="G27" s="116">
        <v>46.08</v>
      </c>
    </row>
    <row r="28" spans="1:7" ht="18.600000000000001" customHeight="1" x14ac:dyDescent="0.25">
      <c r="A28" s="5" t="s">
        <v>101</v>
      </c>
      <c r="B28" s="115">
        <v>132.72</v>
      </c>
      <c r="C28" s="114">
        <v>1200</v>
      </c>
      <c r="D28" s="114">
        <v>5100</v>
      </c>
      <c r="E28" s="114">
        <v>2349.9499999999998</v>
      </c>
      <c r="F28" s="114">
        <v>1770.61</v>
      </c>
      <c r="G28" s="116">
        <v>46.08</v>
      </c>
    </row>
    <row r="29" spans="1:7" ht="18" customHeight="1" x14ac:dyDescent="0.25">
      <c r="A29" s="231" t="s">
        <v>102</v>
      </c>
      <c r="B29" s="233">
        <v>132.72</v>
      </c>
      <c r="C29" s="232">
        <v>1200</v>
      </c>
      <c r="D29" s="232">
        <v>5100</v>
      </c>
      <c r="E29" s="232">
        <v>2349.9499999999998</v>
      </c>
      <c r="F29" s="232">
        <v>1770.61</v>
      </c>
      <c r="G29" s="234">
        <v>46.08</v>
      </c>
    </row>
    <row r="30" spans="1:7" ht="30.6" customHeight="1" x14ac:dyDescent="0.25">
      <c r="A30" s="6" t="s">
        <v>103</v>
      </c>
      <c r="B30" s="111">
        <v>137440.72</v>
      </c>
      <c r="C30" s="111">
        <v>542620</v>
      </c>
      <c r="D30" s="111">
        <v>543340</v>
      </c>
      <c r="E30" s="111">
        <v>103671.89</v>
      </c>
      <c r="F30" s="112">
        <v>75.430000000000007</v>
      </c>
      <c r="G30" s="113">
        <v>19.079999999999998</v>
      </c>
    </row>
    <row r="31" spans="1:7" ht="18.600000000000001" customHeight="1" x14ac:dyDescent="0.25">
      <c r="A31" s="231" t="s">
        <v>104</v>
      </c>
      <c r="B31" s="232">
        <v>44710.559999999998</v>
      </c>
      <c r="C31" s="232">
        <v>368700</v>
      </c>
      <c r="D31" s="232">
        <v>368700</v>
      </c>
      <c r="E31" s="232">
        <v>11232.36</v>
      </c>
      <c r="F31" s="233">
        <v>25.12</v>
      </c>
      <c r="G31" s="234">
        <v>3.05</v>
      </c>
    </row>
    <row r="32" spans="1:7" ht="19.149999999999999" customHeight="1" x14ac:dyDescent="0.25">
      <c r="A32" s="231" t="s">
        <v>105</v>
      </c>
      <c r="B32" s="232">
        <v>87441.25</v>
      </c>
      <c r="C32" s="232">
        <v>171920</v>
      </c>
      <c r="D32" s="232">
        <v>172640</v>
      </c>
      <c r="E32" s="232">
        <v>91864.35</v>
      </c>
      <c r="F32" s="233">
        <v>105.06</v>
      </c>
      <c r="G32" s="234">
        <v>53.21</v>
      </c>
    </row>
    <row r="33" spans="1:7" ht="19.899999999999999" customHeight="1" x14ac:dyDescent="0.25">
      <c r="A33" s="5" t="s">
        <v>85</v>
      </c>
      <c r="B33" s="114">
        <v>5288.91</v>
      </c>
      <c r="C33" s="114">
        <v>2000</v>
      </c>
      <c r="D33" s="114">
        <v>2000</v>
      </c>
      <c r="E33" s="115">
        <v>575.17999999999995</v>
      </c>
      <c r="F33" s="115">
        <v>10.88</v>
      </c>
      <c r="G33" s="116">
        <v>28.76</v>
      </c>
    </row>
    <row r="34" spans="1:7" ht="18" customHeight="1" thickBot="1" x14ac:dyDescent="0.3">
      <c r="A34" s="241" t="s">
        <v>89</v>
      </c>
      <c r="B34" s="242">
        <v>5288.91</v>
      </c>
      <c r="C34" s="242">
        <v>2000</v>
      </c>
      <c r="D34" s="242">
        <v>2000</v>
      </c>
      <c r="E34" s="243">
        <v>575.17999999999995</v>
      </c>
      <c r="F34" s="243">
        <v>10.88</v>
      </c>
      <c r="G34" s="244">
        <v>28.76</v>
      </c>
    </row>
    <row r="35" spans="1:7" ht="18.600000000000001" customHeight="1" x14ac:dyDescent="0.25">
      <c r="A35" s="252" t="s">
        <v>83</v>
      </c>
      <c r="B35" s="253">
        <v>936106.83</v>
      </c>
      <c r="C35" s="253">
        <f>C11+C13+C15+C17+C19+C21+C24+C26+C29+C31+C32+C33</f>
        <v>4373870</v>
      </c>
      <c r="D35" s="253">
        <v>4213415</v>
      </c>
      <c r="E35" s="253">
        <v>902213.83</v>
      </c>
      <c r="F35" s="254">
        <v>96.38</v>
      </c>
      <c r="G35" s="255">
        <v>21.41</v>
      </c>
    </row>
    <row r="36" spans="1:7" ht="18.600000000000001" customHeight="1" x14ac:dyDescent="0.25">
      <c r="A36" s="183" t="s">
        <v>106</v>
      </c>
      <c r="B36" s="184" t="s">
        <v>107</v>
      </c>
      <c r="C36" s="185">
        <v>4373870</v>
      </c>
      <c r="D36" s="185">
        <v>4213415</v>
      </c>
      <c r="E36" s="185">
        <v>902213.83</v>
      </c>
      <c r="F36" s="184">
        <v>96.38</v>
      </c>
      <c r="G36" s="186">
        <v>21.41</v>
      </c>
    </row>
    <row r="37" spans="1:7" ht="17.45" customHeight="1" x14ac:dyDescent="0.25">
      <c r="A37" s="183" t="s">
        <v>108</v>
      </c>
      <c r="B37" s="201">
        <v>0</v>
      </c>
      <c r="C37" s="201">
        <v>0</v>
      </c>
      <c r="D37" s="201">
        <v>88548.5</v>
      </c>
      <c r="E37" s="201">
        <v>0</v>
      </c>
      <c r="F37" s="202">
        <v>0</v>
      </c>
      <c r="G37" s="203">
        <v>0</v>
      </c>
    </row>
    <row r="38" spans="1:7" ht="31.15" customHeight="1" thickBot="1" x14ac:dyDescent="0.3">
      <c r="A38" s="204" t="s">
        <v>109</v>
      </c>
      <c r="B38" s="205">
        <v>936106.82</v>
      </c>
      <c r="C38" s="205">
        <v>4373870</v>
      </c>
      <c r="D38" s="205">
        <v>4301963.5</v>
      </c>
      <c r="E38" s="205">
        <v>902213.83</v>
      </c>
      <c r="F38" s="206">
        <v>96.38</v>
      </c>
      <c r="G38" s="207">
        <v>20.97</v>
      </c>
    </row>
    <row r="41" spans="1:7" x14ac:dyDescent="0.25">
      <c r="A41" s="1"/>
      <c r="B41" s="1"/>
      <c r="C41" s="270" t="s">
        <v>66</v>
      </c>
      <c r="D41" s="270"/>
      <c r="E41" s="1"/>
      <c r="F41" s="1"/>
      <c r="G41" s="1"/>
    </row>
    <row r="42" spans="1:7" ht="15.75" thickBot="1" x14ac:dyDescent="0.3">
      <c r="A42" s="1"/>
      <c r="B42" s="1"/>
      <c r="C42" s="1"/>
      <c r="D42" s="1"/>
      <c r="E42" s="1"/>
      <c r="F42" s="1"/>
      <c r="G42" s="1"/>
    </row>
    <row r="43" spans="1:7" ht="39" thickBot="1" x14ac:dyDescent="0.3">
      <c r="A43" s="3" t="s">
        <v>0</v>
      </c>
      <c r="B43" s="3" t="s">
        <v>1</v>
      </c>
      <c r="C43" s="3" t="s">
        <v>2</v>
      </c>
      <c r="D43" s="3" t="s">
        <v>110</v>
      </c>
      <c r="E43" s="3" t="s">
        <v>4</v>
      </c>
      <c r="F43" s="119" t="s">
        <v>111</v>
      </c>
      <c r="G43" s="120" t="s">
        <v>112</v>
      </c>
    </row>
    <row r="44" spans="1:7" x14ac:dyDescent="0.25">
      <c r="A44" s="8"/>
      <c r="B44" s="8" t="s">
        <v>21</v>
      </c>
      <c r="C44" s="8" t="s">
        <v>20</v>
      </c>
      <c r="D44" s="8" t="s">
        <v>19</v>
      </c>
      <c r="E44" s="8" t="s">
        <v>18</v>
      </c>
      <c r="F44" s="8" t="s">
        <v>17</v>
      </c>
      <c r="G44" s="121" t="s">
        <v>16</v>
      </c>
    </row>
    <row r="45" spans="1:7" x14ac:dyDescent="0.25">
      <c r="A45" s="149" t="s">
        <v>36</v>
      </c>
      <c r="B45" s="150">
        <v>645672.75</v>
      </c>
      <c r="C45" s="150">
        <f>C48+C113+C161+C222+C247+C252+C297</f>
        <v>4373870</v>
      </c>
      <c r="D45" s="150">
        <v>4301963.5</v>
      </c>
      <c r="E45" s="150">
        <v>916562.88</v>
      </c>
      <c r="F45" s="151">
        <f>E45/B45*100</f>
        <v>141.95471002919049</v>
      </c>
      <c r="G45" s="152">
        <f>E45/D45*100</f>
        <v>21.305687042672492</v>
      </c>
    </row>
    <row r="46" spans="1:7" x14ac:dyDescent="0.25">
      <c r="A46" s="149" t="s">
        <v>37</v>
      </c>
      <c r="B46" s="150">
        <v>645672.75</v>
      </c>
      <c r="C46" s="150">
        <v>4373870</v>
      </c>
      <c r="D46" s="150">
        <v>4301963.5</v>
      </c>
      <c r="E46" s="150">
        <v>916562.88</v>
      </c>
      <c r="F46" s="153">
        <v>141.94999999999999</v>
      </c>
      <c r="G46" s="152">
        <f t="shared" ref="G46:G104" si="0">E46/D46*100</f>
        <v>21.305687042672492</v>
      </c>
    </row>
    <row r="47" spans="1:7" x14ac:dyDescent="0.25">
      <c r="A47" s="149" t="s">
        <v>38</v>
      </c>
      <c r="B47" s="150">
        <v>645672.75</v>
      </c>
      <c r="C47" s="150">
        <v>4373870</v>
      </c>
      <c r="D47" s="150">
        <v>4301963.5</v>
      </c>
      <c r="E47" s="150">
        <v>916562.88</v>
      </c>
      <c r="F47" s="153">
        <v>141.94999999999999</v>
      </c>
      <c r="G47" s="152">
        <f t="shared" si="0"/>
        <v>21.305687042672492</v>
      </c>
    </row>
    <row r="48" spans="1:7" ht="28.9" customHeight="1" x14ac:dyDescent="0.25">
      <c r="A48" s="177" t="s">
        <v>113</v>
      </c>
      <c r="B48" s="178">
        <v>91764.89</v>
      </c>
      <c r="C48" s="178">
        <v>171920</v>
      </c>
      <c r="D48" s="178">
        <v>172640</v>
      </c>
      <c r="E48" s="178">
        <v>78967.16</v>
      </c>
      <c r="F48" s="179">
        <v>86.05</v>
      </c>
      <c r="G48" s="180">
        <f t="shared" si="0"/>
        <v>45.740940685820206</v>
      </c>
    </row>
    <row r="49" spans="1:7" ht="26.25" x14ac:dyDescent="0.25">
      <c r="A49" s="188" t="s">
        <v>114</v>
      </c>
      <c r="B49" s="189">
        <v>18570.63</v>
      </c>
      <c r="C49" s="189">
        <v>31920</v>
      </c>
      <c r="D49" s="189">
        <v>32640</v>
      </c>
      <c r="E49" s="189">
        <v>20032.169999999998</v>
      </c>
      <c r="F49" s="190">
        <v>107.87</v>
      </c>
      <c r="G49" s="191">
        <f t="shared" si="0"/>
        <v>61.373069852941178</v>
      </c>
    </row>
    <row r="50" spans="1:7" x14ac:dyDescent="0.25">
      <c r="A50" s="149" t="s">
        <v>43</v>
      </c>
      <c r="B50" s="150">
        <v>18570.63</v>
      </c>
      <c r="C50" s="150">
        <v>31920</v>
      </c>
      <c r="D50" s="150">
        <v>32640</v>
      </c>
      <c r="E50" s="150">
        <v>20032.169999999998</v>
      </c>
      <c r="F50" s="153">
        <v>107.87</v>
      </c>
      <c r="G50" s="152">
        <f t="shared" si="0"/>
        <v>61.373069852941178</v>
      </c>
    </row>
    <row r="51" spans="1:7" x14ac:dyDescent="0.25">
      <c r="A51" s="245" t="s">
        <v>105</v>
      </c>
      <c r="B51" s="246">
        <v>18570.63</v>
      </c>
      <c r="C51" s="246">
        <v>31920</v>
      </c>
      <c r="D51" s="246">
        <v>32640</v>
      </c>
      <c r="E51" s="246">
        <v>20032.169999999998</v>
      </c>
      <c r="F51" s="247">
        <v>107.87</v>
      </c>
      <c r="G51" s="248">
        <f t="shared" si="0"/>
        <v>61.373069852941178</v>
      </c>
    </row>
    <row r="52" spans="1:7" x14ac:dyDescent="0.25">
      <c r="A52" s="154" t="s">
        <v>45</v>
      </c>
      <c r="B52" s="155">
        <v>17907.009999999998</v>
      </c>
      <c r="C52" s="155">
        <v>30520</v>
      </c>
      <c r="D52" s="155">
        <v>31498.73</v>
      </c>
      <c r="E52" s="155">
        <v>19410.060000000001</v>
      </c>
      <c r="F52" s="156">
        <v>108.39</v>
      </c>
      <c r="G52" s="152">
        <f t="shared" si="0"/>
        <v>61.621722526590759</v>
      </c>
    </row>
    <row r="53" spans="1:7" x14ac:dyDescent="0.25">
      <c r="A53" s="154" t="s">
        <v>115</v>
      </c>
      <c r="B53" s="155">
        <v>1990.84</v>
      </c>
      <c r="C53" s="154"/>
      <c r="D53" s="154"/>
      <c r="E53" s="155">
        <v>2498.73</v>
      </c>
      <c r="F53" s="156">
        <v>125.51</v>
      </c>
      <c r="G53" s="152">
        <v>0</v>
      </c>
    </row>
    <row r="54" spans="1:7" x14ac:dyDescent="0.25">
      <c r="A54" s="149" t="s">
        <v>116</v>
      </c>
      <c r="B54" s="150">
        <v>1019.96</v>
      </c>
      <c r="C54" s="149"/>
      <c r="D54" s="149"/>
      <c r="E54" s="157">
        <v>698.73</v>
      </c>
      <c r="F54" s="153">
        <v>68.510000000000005</v>
      </c>
      <c r="G54" s="152">
        <v>0</v>
      </c>
    </row>
    <row r="55" spans="1:7" x14ac:dyDescent="0.25">
      <c r="A55" s="149" t="s">
        <v>117</v>
      </c>
      <c r="B55" s="157">
        <v>113.24</v>
      </c>
      <c r="C55" s="149"/>
      <c r="D55" s="149"/>
      <c r="E55" s="157">
        <v>165</v>
      </c>
      <c r="F55" s="153">
        <v>145.71</v>
      </c>
      <c r="G55" s="152">
        <v>0</v>
      </c>
    </row>
    <row r="56" spans="1:7" x14ac:dyDescent="0.25">
      <c r="A56" s="149" t="s">
        <v>118</v>
      </c>
      <c r="B56" s="157">
        <v>857.64</v>
      </c>
      <c r="C56" s="149"/>
      <c r="D56" s="149"/>
      <c r="E56" s="150">
        <v>1635</v>
      </c>
      <c r="F56" s="153">
        <v>190.64</v>
      </c>
      <c r="G56" s="152">
        <v>0</v>
      </c>
    </row>
    <row r="57" spans="1:7" x14ac:dyDescent="0.25">
      <c r="A57" s="154" t="s">
        <v>119</v>
      </c>
      <c r="B57" s="155">
        <v>5484.11</v>
      </c>
      <c r="C57" s="154"/>
      <c r="D57" s="154"/>
      <c r="E57" s="155">
        <v>7617.71</v>
      </c>
      <c r="F57" s="156">
        <v>138.91</v>
      </c>
      <c r="G57" s="152">
        <v>0</v>
      </c>
    </row>
    <row r="58" spans="1:7" x14ac:dyDescent="0.25">
      <c r="A58" s="149" t="s">
        <v>120</v>
      </c>
      <c r="B58" s="150">
        <v>5077.2299999999996</v>
      </c>
      <c r="C58" s="149"/>
      <c r="D58" s="149"/>
      <c r="E58" s="150">
        <v>6176.02</v>
      </c>
      <c r="F58" s="153">
        <v>121.64</v>
      </c>
      <c r="G58" s="152">
        <v>0</v>
      </c>
    </row>
    <row r="59" spans="1:7" x14ac:dyDescent="0.25">
      <c r="A59" s="149" t="s">
        <v>121</v>
      </c>
      <c r="B59" s="157">
        <v>39.799999999999997</v>
      </c>
      <c r="C59" s="149"/>
      <c r="D59" s="149"/>
      <c r="E59" s="149"/>
      <c r="F59" s="158"/>
      <c r="G59" s="152">
        <v>0</v>
      </c>
    </row>
    <row r="60" spans="1:7" x14ac:dyDescent="0.25">
      <c r="A60" s="149" t="s">
        <v>122</v>
      </c>
      <c r="B60" s="157">
        <v>151.41</v>
      </c>
      <c r="C60" s="149"/>
      <c r="D60" s="149"/>
      <c r="E60" s="157">
        <v>417.17</v>
      </c>
      <c r="F60" s="153">
        <v>275.52</v>
      </c>
      <c r="G60" s="152">
        <v>0</v>
      </c>
    </row>
    <row r="61" spans="1:7" x14ac:dyDescent="0.25">
      <c r="A61" s="149" t="s">
        <v>123</v>
      </c>
      <c r="B61" s="157">
        <v>215.67</v>
      </c>
      <c r="C61" s="149"/>
      <c r="D61" s="149"/>
      <c r="E61" s="150">
        <v>1024.52</v>
      </c>
      <c r="F61" s="153">
        <v>475.04</v>
      </c>
      <c r="G61" s="152">
        <v>0</v>
      </c>
    </row>
    <row r="62" spans="1:7" x14ac:dyDescent="0.25">
      <c r="A62" s="154" t="s">
        <v>124</v>
      </c>
      <c r="B62" s="155">
        <v>9905.43</v>
      </c>
      <c r="C62" s="154"/>
      <c r="D62" s="154"/>
      <c r="E62" s="155">
        <v>8638.26</v>
      </c>
      <c r="F62" s="156">
        <v>87.21</v>
      </c>
      <c r="G62" s="152">
        <v>0</v>
      </c>
    </row>
    <row r="63" spans="1:7" x14ac:dyDescent="0.25">
      <c r="A63" s="149" t="s">
        <v>125</v>
      </c>
      <c r="B63" s="150">
        <v>1234.83</v>
      </c>
      <c r="C63" s="149"/>
      <c r="D63" s="149"/>
      <c r="E63" s="157">
        <v>950.87</v>
      </c>
      <c r="F63" s="153">
        <v>77</v>
      </c>
      <c r="G63" s="152">
        <v>0</v>
      </c>
    </row>
    <row r="64" spans="1:7" x14ac:dyDescent="0.25">
      <c r="A64" s="149" t="s">
        <v>126</v>
      </c>
      <c r="B64" s="157">
        <v>669.3</v>
      </c>
      <c r="C64" s="149"/>
      <c r="D64" s="149"/>
      <c r="E64" s="150">
        <v>1630.18</v>
      </c>
      <c r="F64" s="153">
        <v>243.56</v>
      </c>
      <c r="G64" s="152">
        <v>0</v>
      </c>
    </row>
    <row r="65" spans="1:7" x14ac:dyDescent="0.25">
      <c r="A65" s="149" t="s">
        <v>127</v>
      </c>
      <c r="B65" s="157">
        <v>196.43</v>
      </c>
      <c r="C65" s="149"/>
      <c r="D65" s="149"/>
      <c r="E65" s="157">
        <v>454.97</v>
      </c>
      <c r="F65" s="153">
        <v>231.62</v>
      </c>
      <c r="G65" s="152">
        <v>0</v>
      </c>
    </row>
    <row r="66" spans="1:7" x14ac:dyDescent="0.25">
      <c r="A66" s="149" t="s">
        <v>128</v>
      </c>
      <c r="B66" s="150">
        <v>4308</v>
      </c>
      <c r="C66" s="149"/>
      <c r="D66" s="149"/>
      <c r="E66" s="150">
        <v>3261.67</v>
      </c>
      <c r="F66" s="153">
        <v>75.709999999999994</v>
      </c>
      <c r="G66" s="152">
        <v>0</v>
      </c>
    </row>
    <row r="67" spans="1:7" x14ac:dyDescent="0.25">
      <c r="A67" s="149" t="s">
        <v>129</v>
      </c>
      <c r="B67" s="157">
        <v>131.4</v>
      </c>
      <c r="C67" s="149"/>
      <c r="D67" s="149"/>
      <c r="E67" s="149"/>
      <c r="F67" s="158"/>
      <c r="G67" s="152">
        <v>0</v>
      </c>
    </row>
    <row r="68" spans="1:7" x14ac:dyDescent="0.25">
      <c r="A68" s="149" t="s">
        <v>130</v>
      </c>
      <c r="B68" s="150">
        <v>1084.68</v>
      </c>
      <c r="C68" s="149"/>
      <c r="D68" s="149"/>
      <c r="E68" s="157">
        <v>892.17</v>
      </c>
      <c r="F68" s="153">
        <v>82.25</v>
      </c>
      <c r="G68" s="152">
        <v>0</v>
      </c>
    </row>
    <row r="69" spans="1:7" x14ac:dyDescent="0.25">
      <c r="A69" s="149" t="s">
        <v>131</v>
      </c>
      <c r="B69" s="150">
        <v>1027.08</v>
      </c>
      <c r="C69" s="149"/>
      <c r="D69" s="149"/>
      <c r="E69" s="157">
        <v>896.43</v>
      </c>
      <c r="F69" s="153">
        <v>87.28</v>
      </c>
      <c r="G69" s="152">
        <v>0</v>
      </c>
    </row>
    <row r="70" spans="1:7" x14ac:dyDescent="0.25">
      <c r="A70" s="149" t="s">
        <v>132</v>
      </c>
      <c r="B70" s="150">
        <v>1253.71</v>
      </c>
      <c r="C70" s="149"/>
      <c r="D70" s="149"/>
      <c r="E70" s="157">
        <v>551.97</v>
      </c>
      <c r="F70" s="153">
        <v>44.03</v>
      </c>
      <c r="G70" s="152">
        <v>0</v>
      </c>
    </row>
    <row r="71" spans="1:7" x14ac:dyDescent="0.25">
      <c r="A71" s="154" t="s">
        <v>133</v>
      </c>
      <c r="B71" s="159">
        <v>526.63</v>
      </c>
      <c r="C71" s="154"/>
      <c r="D71" s="154"/>
      <c r="E71" s="159">
        <v>655.36</v>
      </c>
      <c r="F71" s="156">
        <v>124.44</v>
      </c>
      <c r="G71" s="152">
        <v>0</v>
      </c>
    </row>
    <row r="72" spans="1:7" x14ac:dyDescent="0.25">
      <c r="A72" s="149" t="s">
        <v>134</v>
      </c>
      <c r="B72" s="157">
        <v>367.37</v>
      </c>
      <c r="C72" s="149"/>
      <c r="D72" s="149"/>
      <c r="E72" s="157">
        <v>364.08</v>
      </c>
      <c r="F72" s="153">
        <v>99.1</v>
      </c>
      <c r="G72" s="152">
        <v>0</v>
      </c>
    </row>
    <row r="73" spans="1:7" x14ac:dyDescent="0.25">
      <c r="A73" s="149" t="s">
        <v>135</v>
      </c>
      <c r="B73" s="157">
        <v>79.63</v>
      </c>
      <c r="C73" s="149"/>
      <c r="D73" s="149"/>
      <c r="E73" s="157">
        <v>185</v>
      </c>
      <c r="F73" s="153">
        <v>232.32</v>
      </c>
      <c r="G73" s="152">
        <v>0</v>
      </c>
    </row>
    <row r="74" spans="1:7" x14ac:dyDescent="0.25">
      <c r="A74" s="149" t="s">
        <v>136</v>
      </c>
      <c r="B74" s="149"/>
      <c r="C74" s="149"/>
      <c r="D74" s="149"/>
      <c r="E74" s="157">
        <v>16.28</v>
      </c>
      <c r="F74" s="158"/>
      <c r="G74" s="152">
        <v>0</v>
      </c>
    </row>
    <row r="75" spans="1:7" x14ac:dyDescent="0.25">
      <c r="A75" s="149" t="s">
        <v>137</v>
      </c>
      <c r="B75" s="157">
        <v>79.63</v>
      </c>
      <c r="C75" s="149"/>
      <c r="D75" s="149"/>
      <c r="E75" s="157">
        <v>90</v>
      </c>
      <c r="F75" s="153">
        <v>113.02</v>
      </c>
      <c r="G75" s="152">
        <v>0</v>
      </c>
    </row>
    <row r="76" spans="1:7" x14ac:dyDescent="0.25">
      <c r="A76" s="154" t="s">
        <v>46</v>
      </c>
      <c r="B76" s="159">
        <v>663.62</v>
      </c>
      <c r="C76" s="155">
        <v>1400</v>
      </c>
      <c r="D76" s="155">
        <v>1141.27</v>
      </c>
      <c r="E76" s="159">
        <v>622.11</v>
      </c>
      <c r="F76" s="156">
        <v>93.74</v>
      </c>
      <c r="G76" s="152">
        <f t="shared" si="0"/>
        <v>54.510326215531826</v>
      </c>
    </row>
    <row r="77" spans="1:7" x14ac:dyDescent="0.25">
      <c r="A77" s="154" t="s">
        <v>138</v>
      </c>
      <c r="B77" s="159">
        <v>663.62</v>
      </c>
      <c r="C77" s="154"/>
      <c r="D77" s="154"/>
      <c r="E77" s="159">
        <v>622.11</v>
      </c>
      <c r="F77" s="156">
        <v>93.74</v>
      </c>
      <c r="G77" s="152">
        <v>0</v>
      </c>
    </row>
    <row r="78" spans="1:7" x14ac:dyDescent="0.25">
      <c r="A78" s="149" t="s">
        <v>139</v>
      </c>
      <c r="B78" s="157">
        <v>656.75</v>
      </c>
      <c r="C78" s="149"/>
      <c r="D78" s="149"/>
      <c r="E78" s="157">
        <v>614.04999999999995</v>
      </c>
      <c r="F78" s="153">
        <v>93.5</v>
      </c>
      <c r="G78" s="152">
        <v>0</v>
      </c>
    </row>
    <row r="79" spans="1:7" x14ac:dyDescent="0.25">
      <c r="A79" s="149" t="s">
        <v>140</v>
      </c>
      <c r="B79" s="157">
        <v>6.87</v>
      </c>
      <c r="C79" s="149"/>
      <c r="D79" s="149"/>
      <c r="E79" s="157">
        <v>8.06</v>
      </c>
      <c r="F79" s="153">
        <v>117.32</v>
      </c>
      <c r="G79" s="152">
        <v>0</v>
      </c>
    </row>
    <row r="80" spans="1:7" ht="29.45" customHeight="1" x14ac:dyDescent="0.25">
      <c r="A80" s="188" t="s">
        <v>141</v>
      </c>
      <c r="B80" s="189">
        <v>69630.240000000005</v>
      </c>
      <c r="C80" s="189">
        <v>135000</v>
      </c>
      <c r="D80" s="189">
        <v>135000</v>
      </c>
      <c r="E80" s="189">
        <v>58799.99</v>
      </c>
      <c r="F80" s="190">
        <v>84.45</v>
      </c>
      <c r="G80" s="191">
        <f t="shared" si="0"/>
        <v>43.555548148148148</v>
      </c>
    </row>
    <row r="81" spans="1:7" x14ac:dyDescent="0.25">
      <c r="A81" s="149" t="s">
        <v>43</v>
      </c>
      <c r="B81" s="150">
        <v>69630.240000000005</v>
      </c>
      <c r="C81" s="150">
        <v>135000</v>
      </c>
      <c r="D81" s="150">
        <v>135000</v>
      </c>
      <c r="E81" s="150">
        <v>58799.99</v>
      </c>
      <c r="F81" s="153">
        <v>84.45</v>
      </c>
      <c r="G81" s="152">
        <f t="shared" si="0"/>
        <v>43.555548148148148</v>
      </c>
    </row>
    <row r="82" spans="1:7" x14ac:dyDescent="0.25">
      <c r="A82" s="245" t="s">
        <v>105</v>
      </c>
      <c r="B82" s="246">
        <v>69630.240000000005</v>
      </c>
      <c r="C82" s="246">
        <v>135000</v>
      </c>
      <c r="D82" s="246">
        <v>135000</v>
      </c>
      <c r="E82" s="246">
        <v>58799.99</v>
      </c>
      <c r="F82" s="247">
        <v>84.45</v>
      </c>
      <c r="G82" s="248">
        <f t="shared" si="0"/>
        <v>43.555548148148148</v>
      </c>
    </row>
    <row r="83" spans="1:7" x14ac:dyDescent="0.25">
      <c r="A83" s="154" t="s">
        <v>45</v>
      </c>
      <c r="B83" s="155">
        <v>69630.240000000005</v>
      </c>
      <c r="C83" s="155">
        <v>135000</v>
      </c>
      <c r="D83" s="155">
        <v>135000</v>
      </c>
      <c r="E83" s="155">
        <v>58799.99</v>
      </c>
      <c r="F83" s="156">
        <v>84.45</v>
      </c>
      <c r="G83" s="152">
        <f t="shared" si="0"/>
        <v>43.555548148148148</v>
      </c>
    </row>
    <row r="84" spans="1:7" x14ac:dyDescent="0.25">
      <c r="A84" s="154" t="s">
        <v>115</v>
      </c>
      <c r="B84" s="155">
        <v>11233.97</v>
      </c>
      <c r="C84" s="154"/>
      <c r="D84" s="154"/>
      <c r="E84" s="155">
        <v>12765.58</v>
      </c>
      <c r="F84" s="156">
        <v>113.63</v>
      </c>
      <c r="G84" s="152">
        <v>0</v>
      </c>
    </row>
    <row r="85" spans="1:7" x14ac:dyDescent="0.25">
      <c r="A85" s="149" t="s">
        <v>142</v>
      </c>
      <c r="B85" s="150">
        <v>11233.97</v>
      </c>
      <c r="C85" s="149"/>
      <c r="D85" s="149"/>
      <c r="E85" s="150">
        <v>12765.58</v>
      </c>
      <c r="F85" s="153">
        <v>113.63</v>
      </c>
      <c r="G85" s="152">
        <v>0</v>
      </c>
    </row>
    <row r="86" spans="1:7" x14ac:dyDescent="0.25">
      <c r="A86" s="154" t="s">
        <v>119</v>
      </c>
      <c r="B86" s="155">
        <v>33449.46</v>
      </c>
      <c r="C86" s="154"/>
      <c r="D86" s="154"/>
      <c r="E86" s="155">
        <v>20446.560000000001</v>
      </c>
      <c r="F86" s="156">
        <v>61.13</v>
      </c>
      <c r="G86" s="152">
        <v>0</v>
      </c>
    </row>
    <row r="87" spans="1:7" x14ac:dyDescent="0.25">
      <c r="A87" s="149" t="s">
        <v>120</v>
      </c>
      <c r="B87" s="150">
        <v>1432.06</v>
      </c>
      <c r="C87" s="149"/>
      <c r="D87" s="149"/>
      <c r="E87" s="157">
        <v>192.12</v>
      </c>
      <c r="F87" s="153">
        <v>13.42</v>
      </c>
      <c r="G87" s="152">
        <v>0</v>
      </c>
    </row>
    <row r="88" spans="1:7" x14ac:dyDescent="0.25">
      <c r="A88" s="149" t="s">
        <v>143</v>
      </c>
      <c r="B88" s="150">
        <v>3106.45</v>
      </c>
      <c r="C88" s="149"/>
      <c r="D88" s="149"/>
      <c r="E88" s="150">
        <v>4385.67</v>
      </c>
      <c r="F88" s="153">
        <v>141.18</v>
      </c>
      <c r="G88" s="152">
        <v>0</v>
      </c>
    </row>
    <row r="89" spans="1:7" x14ac:dyDescent="0.25">
      <c r="A89" s="149" t="s">
        <v>121</v>
      </c>
      <c r="B89" s="150">
        <v>28617.1</v>
      </c>
      <c r="C89" s="149"/>
      <c r="D89" s="149"/>
      <c r="E89" s="150">
        <v>15868.77</v>
      </c>
      <c r="F89" s="153">
        <v>55.45</v>
      </c>
      <c r="G89" s="152">
        <v>0</v>
      </c>
    </row>
    <row r="90" spans="1:7" x14ac:dyDescent="0.25">
      <c r="A90" s="149" t="s">
        <v>122</v>
      </c>
      <c r="B90" s="157">
        <v>61.3</v>
      </c>
      <c r="C90" s="149"/>
      <c r="D90" s="149"/>
      <c r="E90" s="149"/>
      <c r="F90" s="158"/>
      <c r="G90" s="152">
        <v>0</v>
      </c>
    </row>
    <row r="91" spans="1:7" x14ac:dyDescent="0.25">
      <c r="A91" s="149" t="s">
        <v>123</v>
      </c>
      <c r="B91" s="157">
        <v>44.46</v>
      </c>
      <c r="C91" s="149"/>
      <c r="D91" s="149"/>
      <c r="E91" s="149"/>
      <c r="F91" s="158"/>
      <c r="G91" s="152">
        <v>0</v>
      </c>
    </row>
    <row r="92" spans="1:7" x14ac:dyDescent="0.25">
      <c r="A92" s="149" t="s">
        <v>144</v>
      </c>
      <c r="B92" s="157">
        <v>188.09</v>
      </c>
      <c r="C92" s="149"/>
      <c r="D92" s="149"/>
      <c r="E92" s="149"/>
      <c r="F92" s="158"/>
      <c r="G92" s="152">
        <v>0</v>
      </c>
    </row>
    <row r="93" spans="1:7" x14ac:dyDescent="0.25">
      <c r="A93" s="154" t="s">
        <v>124</v>
      </c>
      <c r="B93" s="155">
        <v>24946.81</v>
      </c>
      <c r="C93" s="154"/>
      <c r="D93" s="154"/>
      <c r="E93" s="155">
        <v>25587.85</v>
      </c>
      <c r="F93" s="156">
        <v>102.57</v>
      </c>
      <c r="G93" s="152">
        <v>0</v>
      </c>
    </row>
    <row r="94" spans="1:7" x14ac:dyDescent="0.25">
      <c r="A94" s="149" t="s">
        <v>126</v>
      </c>
      <c r="B94" s="157">
        <v>779.75</v>
      </c>
      <c r="C94" s="149"/>
      <c r="D94" s="149"/>
      <c r="E94" s="157">
        <v>855.11</v>
      </c>
      <c r="F94" s="153">
        <v>109.66</v>
      </c>
      <c r="G94" s="152">
        <v>0</v>
      </c>
    </row>
    <row r="95" spans="1:7" x14ac:dyDescent="0.25">
      <c r="A95" s="149" t="s">
        <v>128</v>
      </c>
      <c r="B95" s="157">
        <v>39.82</v>
      </c>
      <c r="C95" s="149"/>
      <c r="D95" s="149"/>
      <c r="E95" s="157">
        <v>310.52</v>
      </c>
      <c r="F95" s="153">
        <v>779.81</v>
      </c>
      <c r="G95" s="152">
        <v>0</v>
      </c>
    </row>
    <row r="96" spans="1:7" x14ac:dyDescent="0.25">
      <c r="A96" s="149" t="s">
        <v>145</v>
      </c>
      <c r="B96" s="150">
        <v>21288.74</v>
      </c>
      <c r="C96" s="149"/>
      <c r="D96" s="149"/>
      <c r="E96" s="150">
        <v>17935.47</v>
      </c>
      <c r="F96" s="153">
        <v>84.25</v>
      </c>
      <c r="G96" s="152">
        <v>0</v>
      </c>
    </row>
    <row r="97" spans="1:7" x14ac:dyDescent="0.25">
      <c r="A97" s="149" t="s">
        <v>129</v>
      </c>
      <c r="B97" s="157">
        <v>202.4</v>
      </c>
      <c r="C97" s="149"/>
      <c r="D97" s="149"/>
      <c r="E97" s="150">
        <v>3495.02</v>
      </c>
      <c r="F97" s="160">
        <v>1726.79</v>
      </c>
      <c r="G97" s="152">
        <v>0</v>
      </c>
    </row>
    <row r="98" spans="1:7" x14ac:dyDescent="0.25">
      <c r="A98" s="149" t="s">
        <v>130</v>
      </c>
      <c r="B98" s="150">
        <v>1194.51</v>
      </c>
      <c r="C98" s="149"/>
      <c r="D98" s="149"/>
      <c r="E98" s="150">
        <v>2022.15</v>
      </c>
      <c r="F98" s="153">
        <v>169.29</v>
      </c>
      <c r="G98" s="152">
        <v>0</v>
      </c>
    </row>
    <row r="99" spans="1:7" x14ac:dyDescent="0.25">
      <c r="A99" s="149" t="s">
        <v>131</v>
      </c>
      <c r="B99" s="157">
        <v>257.32</v>
      </c>
      <c r="C99" s="149"/>
      <c r="D99" s="149"/>
      <c r="E99" s="149"/>
      <c r="F99" s="158"/>
      <c r="G99" s="152">
        <v>0</v>
      </c>
    </row>
    <row r="100" spans="1:7" x14ac:dyDescent="0.25">
      <c r="A100" s="149" t="s">
        <v>132</v>
      </c>
      <c r="B100" s="150">
        <v>1184.27</v>
      </c>
      <c r="C100" s="149"/>
      <c r="D100" s="149"/>
      <c r="E100" s="157">
        <v>969.58</v>
      </c>
      <c r="F100" s="153">
        <v>81.87</v>
      </c>
      <c r="G100" s="152">
        <v>0</v>
      </c>
    </row>
    <row r="101" spans="1:7" ht="22.15" customHeight="1" x14ac:dyDescent="0.25">
      <c r="A101" s="188" t="s">
        <v>146</v>
      </c>
      <c r="B101" s="189">
        <v>2236.79</v>
      </c>
      <c r="C101" s="189">
        <v>5000</v>
      </c>
      <c r="D101" s="189">
        <v>5000</v>
      </c>
      <c r="E101" s="193">
        <v>135</v>
      </c>
      <c r="F101" s="190">
        <v>6.04</v>
      </c>
      <c r="G101" s="191">
        <f t="shared" si="0"/>
        <v>2.7</v>
      </c>
    </row>
    <row r="102" spans="1:7" x14ac:dyDescent="0.25">
      <c r="A102" s="149" t="s">
        <v>43</v>
      </c>
      <c r="B102" s="150">
        <v>2236.79</v>
      </c>
      <c r="C102" s="150">
        <v>5000</v>
      </c>
      <c r="D102" s="150">
        <v>5000</v>
      </c>
      <c r="E102" s="157">
        <v>135</v>
      </c>
      <c r="F102" s="153">
        <v>6.04</v>
      </c>
      <c r="G102" s="152">
        <f t="shared" si="0"/>
        <v>2.7</v>
      </c>
    </row>
    <row r="103" spans="1:7" x14ac:dyDescent="0.25">
      <c r="A103" s="245" t="s">
        <v>105</v>
      </c>
      <c r="B103" s="246">
        <v>2236.79</v>
      </c>
      <c r="C103" s="246">
        <v>5000</v>
      </c>
      <c r="D103" s="246">
        <v>5000</v>
      </c>
      <c r="E103" s="249">
        <v>135</v>
      </c>
      <c r="F103" s="247">
        <v>6.04</v>
      </c>
      <c r="G103" s="248">
        <f t="shared" si="0"/>
        <v>2.7</v>
      </c>
    </row>
    <row r="104" spans="1:7" x14ac:dyDescent="0.25">
      <c r="A104" s="154" t="s">
        <v>45</v>
      </c>
      <c r="B104" s="155">
        <v>2236.79</v>
      </c>
      <c r="C104" s="155">
        <v>5000</v>
      </c>
      <c r="D104" s="155">
        <v>5000</v>
      </c>
      <c r="E104" s="159">
        <v>135</v>
      </c>
      <c r="F104" s="156">
        <v>6.04</v>
      </c>
      <c r="G104" s="152">
        <f t="shared" si="0"/>
        <v>2.7</v>
      </c>
    </row>
    <row r="105" spans="1:7" x14ac:dyDescent="0.25">
      <c r="A105" s="154" t="s">
        <v>124</v>
      </c>
      <c r="B105" s="155">
        <v>2236.79</v>
      </c>
      <c r="C105" s="154"/>
      <c r="D105" s="154"/>
      <c r="E105" s="159">
        <v>135</v>
      </c>
      <c r="F105" s="156">
        <v>6.04</v>
      </c>
      <c r="G105" s="152">
        <v>0</v>
      </c>
    </row>
    <row r="106" spans="1:7" x14ac:dyDescent="0.25">
      <c r="A106" s="149" t="s">
        <v>126</v>
      </c>
      <c r="B106" s="150">
        <v>2236.79</v>
      </c>
      <c r="C106" s="149"/>
      <c r="D106" s="149"/>
      <c r="E106" s="157">
        <v>135</v>
      </c>
      <c r="F106" s="153">
        <v>6.04</v>
      </c>
      <c r="G106" s="152">
        <v>0</v>
      </c>
    </row>
    <row r="107" spans="1:7" x14ac:dyDescent="0.25">
      <c r="A107" s="188" t="s">
        <v>147</v>
      </c>
      <c r="B107" s="189">
        <v>1327.23</v>
      </c>
      <c r="C107" s="188"/>
      <c r="D107" s="188"/>
      <c r="E107" s="188"/>
      <c r="F107" s="192"/>
      <c r="G107" s="191">
        <v>0</v>
      </c>
    </row>
    <row r="108" spans="1:7" x14ac:dyDescent="0.25">
      <c r="A108" s="149" t="s">
        <v>43</v>
      </c>
      <c r="B108" s="150">
        <v>1327.23</v>
      </c>
      <c r="C108" s="149"/>
      <c r="D108" s="149"/>
      <c r="E108" s="149"/>
      <c r="F108" s="158"/>
      <c r="G108" s="152">
        <v>0</v>
      </c>
    </row>
    <row r="109" spans="1:7" x14ac:dyDescent="0.25">
      <c r="A109" s="245" t="s">
        <v>105</v>
      </c>
      <c r="B109" s="246">
        <v>1327.23</v>
      </c>
      <c r="C109" s="245"/>
      <c r="D109" s="245"/>
      <c r="E109" s="245"/>
      <c r="F109" s="250"/>
      <c r="G109" s="152">
        <v>0</v>
      </c>
    </row>
    <row r="110" spans="1:7" ht="26.25" x14ac:dyDescent="0.25">
      <c r="A110" s="154" t="s">
        <v>47</v>
      </c>
      <c r="B110" s="155">
        <v>1327.23</v>
      </c>
      <c r="C110" s="154"/>
      <c r="D110" s="154"/>
      <c r="E110" s="154"/>
      <c r="F110" s="161"/>
      <c r="G110" s="152">
        <v>0</v>
      </c>
    </row>
    <row r="111" spans="1:7" x14ac:dyDescent="0.25">
      <c r="A111" s="154" t="s">
        <v>148</v>
      </c>
      <c r="B111" s="155">
        <v>1327.23</v>
      </c>
      <c r="C111" s="154"/>
      <c r="D111" s="154"/>
      <c r="E111" s="154"/>
      <c r="F111" s="161"/>
      <c r="G111" s="152">
        <v>0</v>
      </c>
    </row>
    <row r="112" spans="1:7" x14ac:dyDescent="0.25">
      <c r="A112" s="149" t="s">
        <v>149</v>
      </c>
      <c r="B112" s="150">
        <v>1327.23</v>
      </c>
      <c r="C112" s="149"/>
      <c r="D112" s="149"/>
      <c r="E112" s="149"/>
      <c r="F112" s="158"/>
      <c r="G112" s="152">
        <v>0</v>
      </c>
    </row>
    <row r="113" spans="1:7" x14ac:dyDescent="0.25">
      <c r="A113" s="177" t="s">
        <v>150</v>
      </c>
      <c r="B113" s="178">
        <v>39950.35</v>
      </c>
      <c r="C113" s="178">
        <v>96000</v>
      </c>
      <c r="D113" s="178">
        <v>145556.85</v>
      </c>
      <c r="E113" s="178">
        <v>55759.97</v>
      </c>
      <c r="F113" s="179">
        <v>139.57</v>
      </c>
      <c r="G113" s="180">
        <f t="shared" ref="G113:G173" si="1">E113/D113*100</f>
        <v>38.308035657545489</v>
      </c>
    </row>
    <row r="114" spans="1:7" ht="21" customHeight="1" x14ac:dyDescent="0.25">
      <c r="A114" s="188" t="s">
        <v>151</v>
      </c>
      <c r="B114" s="189">
        <v>39950.35</v>
      </c>
      <c r="C114" s="189">
        <v>96000</v>
      </c>
      <c r="D114" s="189">
        <v>145556.85</v>
      </c>
      <c r="E114" s="189">
        <v>55759.97</v>
      </c>
      <c r="F114" s="190">
        <v>139.57</v>
      </c>
      <c r="G114" s="191">
        <f t="shared" si="1"/>
        <v>38.308035657545489</v>
      </c>
    </row>
    <row r="115" spans="1:7" x14ac:dyDescent="0.25">
      <c r="A115" s="149" t="s">
        <v>49</v>
      </c>
      <c r="B115" s="150">
        <v>39950.35</v>
      </c>
      <c r="C115" s="150">
        <v>96000</v>
      </c>
      <c r="D115" s="150">
        <v>145556.85</v>
      </c>
      <c r="E115" s="150">
        <v>55759.97</v>
      </c>
      <c r="F115" s="153">
        <v>139.57</v>
      </c>
      <c r="G115" s="152">
        <f t="shared" si="1"/>
        <v>38.308035657545489</v>
      </c>
    </row>
    <row r="116" spans="1:7" x14ac:dyDescent="0.25">
      <c r="A116" s="245" t="s">
        <v>92</v>
      </c>
      <c r="B116" s="246">
        <v>39950.35</v>
      </c>
      <c r="C116" s="246">
        <v>96000</v>
      </c>
      <c r="D116" s="246">
        <v>145556.85</v>
      </c>
      <c r="E116" s="246">
        <v>55759.97</v>
      </c>
      <c r="F116" s="247">
        <v>139.57</v>
      </c>
      <c r="G116" s="248">
        <f t="shared" si="1"/>
        <v>38.308035657545489</v>
      </c>
    </row>
    <row r="117" spans="1:7" x14ac:dyDescent="0.25">
      <c r="A117" s="154" t="s">
        <v>44</v>
      </c>
      <c r="B117" s="155">
        <v>6990.75</v>
      </c>
      <c r="C117" s="155">
        <v>17200</v>
      </c>
      <c r="D117" s="155">
        <v>23200</v>
      </c>
      <c r="E117" s="155">
        <v>8046.3</v>
      </c>
      <c r="F117" s="156">
        <v>115.1</v>
      </c>
      <c r="G117" s="152">
        <f t="shared" si="1"/>
        <v>34.682327586206895</v>
      </c>
    </row>
    <row r="118" spans="1:7" x14ac:dyDescent="0.25">
      <c r="A118" s="154" t="s">
        <v>152</v>
      </c>
      <c r="B118" s="155">
        <v>4932.46</v>
      </c>
      <c r="C118" s="154"/>
      <c r="D118" s="154"/>
      <c r="E118" s="155">
        <v>6649.19</v>
      </c>
      <c r="F118" s="156">
        <v>134.80000000000001</v>
      </c>
      <c r="G118" s="152">
        <v>0</v>
      </c>
    </row>
    <row r="119" spans="1:7" x14ac:dyDescent="0.25">
      <c r="A119" s="149" t="s">
        <v>153</v>
      </c>
      <c r="B119" s="150">
        <v>4932.46</v>
      </c>
      <c r="C119" s="149"/>
      <c r="D119" s="149"/>
      <c r="E119" s="150">
        <v>6649.19</v>
      </c>
      <c r="F119" s="153">
        <v>134.80000000000001</v>
      </c>
      <c r="G119" s="152">
        <v>0</v>
      </c>
    </row>
    <row r="120" spans="1:7" x14ac:dyDescent="0.25">
      <c r="A120" s="154" t="s">
        <v>154</v>
      </c>
      <c r="B120" s="155">
        <v>1210.27</v>
      </c>
      <c r="C120" s="154"/>
      <c r="D120" s="154"/>
      <c r="E120" s="159">
        <v>300</v>
      </c>
      <c r="F120" s="156">
        <v>24.79</v>
      </c>
      <c r="G120" s="152">
        <v>0</v>
      </c>
    </row>
    <row r="121" spans="1:7" x14ac:dyDescent="0.25">
      <c r="A121" s="149" t="s">
        <v>155</v>
      </c>
      <c r="B121" s="150">
        <v>1210.27</v>
      </c>
      <c r="C121" s="149"/>
      <c r="D121" s="149"/>
      <c r="E121" s="157">
        <v>300</v>
      </c>
      <c r="F121" s="153">
        <v>24.79</v>
      </c>
      <c r="G121" s="152">
        <v>0</v>
      </c>
    </row>
    <row r="122" spans="1:7" x14ac:dyDescent="0.25">
      <c r="A122" s="154" t="s">
        <v>156</v>
      </c>
      <c r="B122" s="159">
        <v>848.02</v>
      </c>
      <c r="C122" s="154"/>
      <c r="D122" s="154"/>
      <c r="E122" s="155">
        <v>1097.1099999999999</v>
      </c>
      <c r="F122" s="156">
        <v>129.37</v>
      </c>
      <c r="G122" s="152">
        <v>0</v>
      </c>
    </row>
    <row r="123" spans="1:7" x14ac:dyDescent="0.25">
      <c r="A123" s="149" t="s">
        <v>157</v>
      </c>
      <c r="B123" s="157">
        <v>848.02</v>
      </c>
      <c r="C123" s="149"/>
      <c r="D123" s="149"/>
      <c r="E123" s="150">
        <v>1097.1099999999999</v>
      </c>
      <c r="F123" s="153">
        <v>129.37</v>
      </c>
      <c r="G123" s="152">
        <v>0</v>
      </c>
    </row>
    <row r="124" spans="1:7" x14ac:dyDescent="0.25">
      <c r="A124" s="154" t="s">
        <v>45</v>
      </c>
      <c r="B124" s="155">
        <v>31868.18</v>
      </c>
      <c r="C124" s="155">
        <v>72500</v>
      </c>
      <c r="D124" s="155">
        <v>102526.85</v>
      </c>
      <c r="E124" s="155">
        <v>42267.57</v>
      </c>
      <c r="F124" s="156">
        <v>132.63</v>
      </c>
      <c r="G124" s="152">
        <f t="shared" si="1"/>
        <v>41.225854495676003</v>
      </c>
    </row>
    <row r="125" spans="1:7" x14ac:dyDescent="0.25">
      <c r="A125" s="154" t="s">
        <v>115</v>
      </c>
      <c r="B125" s="155">
        <v>1010.8</v>
      </c>
      <c r="C125" s="154"/>
      <c r="D125" s="154"/>
      <c r="E125" s="155">
        <v>6459.47</v>
      </c>
      <c r="F125" s="156">
        <v>639.04999999999995</v>
      </c>
      <c r="G125" s="152">
        <v>0</v>
      </c>
    </row>
    <row r="126" spans="1:7" x14ac:dyDescent="0.25">
      <c r="A126" s="149" t="s">
        <v>116</v>
      </c>
      <c r="B126" s="157">
        <v>686.32</v>
      </c>
      <c r="C126" s="149"/>
      <c r="D126" s="149"/>
      <c r="E126" s="150">
        <v>3898.87</v>
      </c>
      <c r="F126" s="153">
        <v>568.08000000000004</v>
      </c>
      <c r="G126" s="152">
        <v>0</v>
      </c>
    </row>
    <row r="127" spans="1:7" x14ac:dyDescent="0.25">
      <c r="A127" s="149" t="s">
        <v>117</v>
      </c>
      <c r="B127" s="157">
        <v>165.48</v>
      </c>
      <c r="C127" s="149"/>
      <c r="D127" s="149"/>
      <c r="E127" s="157">
        <v>685</v>
      </c>
      <c r="F127" s="153">
        <v>413.95</v>
      </c>
      <c r="G127" s="152">
        <v>0</v>
      </c>
    </row>
    <row r="128" spans="1:7" x14ac:dyDescent="0.25">
      <c r="A128" s="149" t="s">
        <v>118</v>
      </c>
      <c r="B128" s="157">
        <v>159</v>
      </c>
      <c r="C128" s="149"/>
      <c r="D128" s="149"/>
      <c r="E128" s="150">
        <v>1875.6</v>
      </c>
      <c r="F128" s="160">
        <v>1179.6199999999999</v>
      </c>
      <c r="G128" s="152">
        <v>0</v>
      </c>
    </row>
    <row r="129" spans="1:7" x14ac:dyDescent="0.25">
      <c r="A129" s="154" t="s">
        <v>119</v>
      </c>
      <c r="B129" s="155">
        <v>23702.959999999999</v>
      </c>
      <c r="C129" s="154"/>
      <c r="D129" s="154"/>
      <c r="E129" s="155">
        <v>26163.1</v>
      </c>
      <c r="F129" s="156">
        <v>110.38</v>
      </c>
      <c r="G129" s="152">
        <v>0</v>
      </c>
    </row>
    <row r="130" spans="1:7" x14ac:dyDescent="0.25">
      <c r="A130" s="149" t="s">
        <v>120</v>
      </c>
      <c r="B130" s="157">
        <v>566.78</v>
      </c>
      <c r="C130" s="149"/>
      <c r="D130" s="149"/>
      <c r="E130" s="157">
        <v>703.15</v>
      </c>
      <c r="F130" s="153">
        <v>124.06</v>
      </c>
      <c r="G130" s="152">
        <v>0</v>
      </c>
    </row>
    <row r="131" spans="1:7" x14ac:dyDescent="0.25">
      <c r="A131" s="149" t="s">
        <v>143</v>
      </c>
      <c r="B131" s="150">
        <v>22303.99</v>
      </c>
      <c r="C131" s="149"/>
      <c r="D131" s="149"/>
      <c r="E131" s="150">
        <v>24039.23</v>
      </c>
      <c r="F131" s="153">
        <v>107.78</v>
      </c>
      <c r="G131" s="152">
        <v>0</v>
      </c>
    </row>
    <row r="132" spans="1:7" x14ac:dyDescent="0.25">
      <c r="A132" s="149" t="s">
        <v>121</v>
      </c>
      <c r="B132" s="157">
        <v>686.66</v>
      </c>
      <c r="C132" s="149"/>
      <c r="D132" s="149"/>
      <c r="E132" s="157">
        <v>391.86</v>
      </c>
      <c r="F132" s="153">
        <v>57.07</v>
      </c>
      <c r="G132" s="152">
        <v>0</v>
      </c>
    </row>
    <row r="133" spans="1:7" x14ac:dyDescent="0.25">
      <c r="A133" s="149" t="s">
        <v>122</v>
      </c>
      <c r="B133" s="149"/>
      <c r="C133" s="149"/>
      <c r="D133" s="149"/>
      <c r="E133" s="157">
        <v>333.89</v>
      </c>
      <c r="F133" s="158"/>
      <c r="G133" s="152">
        <v>0</v>
      </c>
    </row>
    <row r="134" spans="1:7" x14ac:dyDescent="0.25">
      <c r="A134" s="149" t="s">
        <v>123</v>
      </c>
      <c r="B134" s="157">
        <v>145.53</v>
      </c>
      <c r="C134" s="149"/>
      <c r="D134" s="149"/>
      <c r="E134" s="157">
        <v>694.97</v>
      </c>
      <c r="F134" s="153">
        <v>477.54</v>
      </c>
      <c r="G134" s="152">
        <v>0</v>
      </c>
    </row>
    <row r="135" spans="1:7" x14ac:dyDescent="0.25">
      <c r="A135" s="154" t="s">
        <v>124</v>
      </c>
      <c r="B135" s="155">
        <v>2653.33</v>
      </c>
      <c r="C135" s="154"/>
      <c r="D135" s="154"/>
      <c r="E135" s="155">
        <v>5904.45</v>
      </c>
      <c r="F135" s="156">
        <v>222.53</v>
      </c>
      <c r="G135" s="152">
        <v>0</v>
      </c>
    </row>
    <row r="136" spans="1:7" x14ac:dyDescent="0.25">
      <c r="A136" s="149" t="s">
        <v>126</v>
      </c>
      <c r="B136" s="157">
        <v>783.18</v>
      </c>
      <c r="C136" s="149"/>
      <c r="D136" s="149"/>
      <c r="E136" s="150">
        <v>1258.8900000000001</v>
      </c>
      <c r="F136" s="153">
        <v>160.74</v>
      </c>
      <c r="G136" s="152">
        <v>0</v>
      </c>
    </row>
    <row r="137" spans="1:7" x14ac:dyDescent="0.25">
      <c r="A137" s="149" t="s">
        <v>127</v>
      </c>
      <c r="B137" s="157">
        <v>132.41</v>
      </c>
      <c r="C137" s="149"/>
      <c r="D137" s="149"/>
      <c r="E137" s="157">
        <v>137.76</v>
      </c>
      <c r="F137" s="153">
        <v>104.04</v>
      </c>
      <c r="G137" s="152">
        <v>0</v>
      </c>
    </row>
    <row r="138" spans="1:7" x14ac:dyDescent="0.25">
      <c r="A138" s="149" t="s">
        <v>128</v>
      </c>
      <c r="B138" s="157">
        <v>474.46</v>
      </c>
      <c r="C138" s="149"/>
      <c r="D138" s="149"/>
      <c r="E138" s="157">
        <v>266.55</v>
      </c>
      <c r="F138" s="153">
        <v>56.18</v>
      </c>
      <c r="G138" s="152">
        <v>0</v>
      </c>
    </row>
    <row r="139" spans="1:7" x14ac:dyDescent="0.25">
      <c r="A139" s="149" t="s">
        <v>129</v>
      </c>
      <c r="B139" s="157">
        <v>55.74</v>
      </c>
      <c r="C139" s="149"/>
      <c r="D139" s="149"/>
      <c r="E139" s="149"/>
      <c r="F139" s="158"/>
      <c r="G139" s="152">
        <v>0</v>
      </c>
    </row>
    <row r="140" spans="1:7" x14ac:dyDescent="0.25">
      <c r="A140" s="149" t="s">
        <v>130</v>
      </c>
      <c r="B140" s="149"/>
      <c r="C140" s="149"/>
      <c r="D140" s="149"/>
      <c r="E140" s="150">
        <v>2589.3200000000002</v>
      </c>
      <c r="F140" s="158"/>
      <c r="G140" s="152">
        <v>0</v>
      </c>
    </row>
    <row r="141" spans="1:7" x14ac:dyDescent="0.25">
      <c r="A141" s="149" t="s">
        <v>131</v>
      </c>
      <c r="B141" s="157">
        <v>398.17</v>
      </c>
      <c r="C141" s="149"/>
      <c r="D141" s="149"/>
      <c r="E141" s="157">
        <v>398.16</v>
      </c>
      <c r="F141" s="153">
        <v>100</v>
      </c>
      <c r="G141" s="152">
        <v>0</v>
      </c>
    </row>
    <row r="142" spans="1:7" x14ac:dyDescent="0.25">
      <c r="A142" s="149" t="s">
        <v>132</v>
      </c>
      <c r="B142" s="157">
        <v>809.37</v>
      </c>
      <c r="C142" s="149"/>
      <c r="D142" s="149"/>
      <c r="E142" s="150">
        <v>1253.77</v>
      </c>
      <c r="F142" s="153">
        <v>154.91</v>
      </c>
      <c r="G142" s="152">
        <v>0</v>
      </c>
    </row>
    <row r="143" spans="1:7" x14ac:dyDescent="0.25">
      <c r="A143" s="154" t="s">
        <v>133</v>
      </c>
      <c r="B143" s="155">
        <v>4501.09</v>
      </c>
      <c r="C143" s="154"/>
      <c r="D143" s="154"/>
      <c r="E143" s="155">
        <v>3740.55</v>
      </c>
      <c r="F143" s="156">
        <v>83.1</v>
      </c>
      <c r="G143" s="152">
        <v>0</v>
      </c>
    </row>
    <row r="144" spans="1:7" ht="26.25" x14ac:dyDescent="0.25">
      <c r="A144" s="149" t="s">
        <v>158</v>
      </c>
      <c r="B144" s="150">
        <v>2481.92</v>
      </c>
      <c r="C144" s="149"/>
      <c r="D144" s="149"/>
      <c r="E144" s="149"/>
      <c r="F144" s="158"/>
      <c r="G144" s="152">
        <v>0</v>
      </c>
    </row>
    <row r="145" spans="1:7" x14ac:dyDescent="0.25">
      <c r="A145" s="149" t="s">
        <v>134</v>
      </c>
      <c r="B145" s="149"/>
      <c r="C145" s="149"/>
      <c r="D145" s="149"/>
      <c r="E145" s="157">
        <v>123.7</v>
      </c>
      <c r="F145" s="158"/>
      <c r="G145" s="152">
        <v>0</v>
      </c>
    </row>
    <row r="146" spans="1:7" x14ac:dyDescent="0.25">
      <c r="A146" s="149" t="s">
        <v>159</v>
      </c>
      <c r="B146" s="157">
        <v>871.08</v>
      </c>
      <c r="C146" s="149"/>
      <c r="D146" s="149"/>
      <c r="E146" s="150">
        <v>3150.85</v>
      </c>
      <c r="F146" s="153">
        <v>361.72</v>
      </c>
      <c r="G146" s="152">
        <v>0</v>
      </c>
    </row>
    <row r="147" spans="1:7" x14ac:dyDescent="0.25">
      <c r="A147" s="149" t="s">
        <v>135</v>
      </c>
      <c r="B147" s="157">
        <v>351.75</v>
      </c>
      <c r="C147" s="149"/>
      <c r="D147" s="149"/>
      <c r="E147" s="157">
        <v>315</v>
      </c>
      <c r="F147" s="153">
        <v>89.55</v>
      </c>
      <c r="G147" s="152">
        <v>0</v>
      </c>
    </row>
    <row r="148" spans="1:7" x14ac:dyDescent="0.25">
      <c r="A148" s="149" t="s">
        <v>136</v>
      </c>
      <c r="B148" s="157">
        <v>796.34</v>
      </c>
      <c r="C148" s="149"/>
      <c r="D148" s="149"/>
      <c r="E148" s="149"/>
      <c r="F148" s="158"/>
      <c r="G148" s="152">
        <v>0</v>
      </c>
    </row>
    <row r="149" spans="1:7" x14ac:dyDescent="0.25">
      <c r="A149" s="149" t="s">
        <v>137</v>
      </c>
      <c r="B149" s="149"/>
      <c r="C149" s="149"/>
      <c r="D149" s="149"/>
      <c r="E149" s="157">
        <v>151</v>
      </c>
      <c r="F149" s="158"/>
      <c r="G149" s="152">
        <v>0</v>
      </c>
    </row>
    <row r="150" spans="1:7" x14ac:dyDescent="0.25">
      <c r="A150" s="154" t="s">
        <v>46</v>
      </c>
      <c r="B150" s="159">
        <v>269.27999999999997</v>
      </c>
      <c r="C150" s="155">
        <v>3000</v>
      </c>
      <c r="D150" s="155">
        <v>3500</v>
      </c>
      <c r="E150" s="159">
        <v>489.56</v>
      </c>
      <c r="F150" s="156">
        <v>181.8</v>
      </c>
      <c r="G150" s="152">
        <f t="shared" si="1"/>
        <v>13.987428571428573</v>
      </c>
    </row>
    <row r="151" spans="1:7" x14ac:dyDescent="0.25">
      <c r="A151" s="154" t="s">
        <v>138</v>
      </c>
      <c r="B151" s="159">
        <v>269.27999999999997</v>
      </c>
      <c r="C151" s="154"/>
      <c r="D151" s="154"/>
      <c r="E151" s="159">
        <v>489.56</v>
      </c>
      <c r="F151" s="156">
        <v>181.8</v>
      </c>
      <c r="G151" s="152">
        <v>0</v>
      </c>
    </row>
    <row r="152" spans="1:7" x14ac:dyDescent="0.25">
      <c r="A152" s="149" t="s">
        <v>139</v>
      </c>
      <c r="B152" s="157">
        <v>269.27999999999997</v>
      </c>
      <c r="C152" s="149"/>
      <c r="D152" s="149"/>
      <c r="E152" s="157">
        <v>489.56</v>
      </c>
      <c r="F152" s="153">
        <v>181.8</v>
      </c>
      <c r="G152" s="152">
        <v>0</v>
      </c>
    </row>
    <row r="153" spans="1:7" x14ac:dyDescent="0.25">
      <c r="A153" s="154" t="s">
        <v>52</v>
      </c>
      <c r="B153" s="159">
        <v>822.14</v>
      </c>
      <c r="C153" s="155">
        <v>3300</v>
      </c>
      <c r="D153" s="155">
        <v>16330</v>
      </c>
      <c r="E153" s="155">
        <v>4956.54</v>
      </c>
      <c r="F153" s="156">
        <v>602.88</v>
      </c>
      <c r="G153" s="152">
        <f t="shared" si="1"/>
        <v>30.352357624004899</v>
      </c>
    </row>
    <row r="154" spans="1:7" x14ac:dyDescent="0.25">
      <c r="A154" s="154" t="s">
        <v>160</v>
      </c>
      <c r="B154" s="154"/>
      <c r="C154" s="154"/>
      <c r="D154" s="154"/>
      <c r="E154" s="159">
        <v>729.31</v>
      </c>
      <c r="F154" s="161"/>
      <c r="G154" s="152">
        <v>0</v>
      </c>
    </row>
    <row r="155" spans="1:7" x14ac:dyDescent="0.25">
      <c r="A155" s="149" t="s">
        <v>161</v>
      </c>
      <c r="B155" s="149"/>
      <c r="C155" s="149"/>
      <c r="D155" s="149"/>
      <c r="E155" s="157">
        <v>729.31</v>
      </c>
      <c r="F155" s="158"/>
      <c r="G155" s="152">
        <v>0</v>
      </c>
    </row>
    <row r="156" spans="1:7" x14ac:dyDescent="0.25">
      <c r="A156" s="154" t="s">
        <v>162</v>
      </c>
      <c r="B156" s="159">
        <v>769.31</v>
      </c>
      <c r="C156" s="154"/>
      <c r="D156" s="154"/>
      <c r="E156" s="155">
        <v>4227.2299999999996</v>
      </c>
      <c r="F156" s="156">
        <v>549.48</v>
      </c>
      <c r="G156" s="152">
        <v>0</v>
      </c>
    </row>
    <row r="157" spans="1:7" x14ac:dyDescent="0.25">
      <c r="A157" s="149" t="s">
        <v>163</v>
      </c>
      <c r="B157" s="157">
        <v>769.31</v>
      </c>
      <c r="C157" s="149"/>
      <c r="D157" s="149"/>
      <c r="E157" s="150">
        <v>2468.65</v>
      </c>
      <c r="F157" s="153">
        <v>320.89</v>
      </c>
      <c r="G157" s="152">
        <v>0</v>
      </c>
    </row>
    <row r="158" spans="1:7" x14ac:dyDescent="0.25">
      <c r="A158" s="149" t="s">
        <v>164</v>
      </c>
      <c r="B158" s="149"/>
      <c r="C158" s="149"/>
      <c r="D158" s="149"/>
      <c r="E158" s="150">
        <v>1758.58</v>
      </c>
      <c r="F158" s="158"/>
      <c r="G158" s="152" t="e">
        <f>E158/D158*100</f>
        <v>#DIV/0!</v>
      </c>
    </row>
    <row r="159" spans="1:7" ht="26.25" x14ac:dyDescent="0.25">
      <c r="A159" s="154" t="s">
        <v>165</v>
      </c>
      <c r="B159" s="159">
        <v>52.83</v>
      </c>
      <c r="C159" s="154"/>
      <c r="D159" s="154"/>
      <c r="E159" s="154"/>
      <c r="F159" s="161"/>
      <c r="G159" s="152">
        <v>0</v>
      </c>
    </row>
    <row r="160" spans="1:7" x14ac:dyDescent="0.25">
      <c r="A160" s="149" t="s">
        <v>166</v>
      </c>
      <c r="B160" s="157">
        <v>52.83</v>
      </c>
      <c r="C160" s="149"/>
      <c r="D160" s="149"/>
      <c r="E160" s="149"/>
      <c r="F160" s="158"/>
      <c r="G160" s="152">
        <v>0</v>
      </c>
    </row>
    <row r="161" spans="1:7" ht="27" customHeight="1" x14ac:dyDescent="0.25">
      <c r="A161" s="177" t="s">
        <v>167</v>
      </c>
      <c r="B161" s="178">
        <v>5667.18</v>
      </c>
      <c r="C161" s="178">
        <v>18700</v>
      </c>
      <c r="D161" s="178">
        <v>45775</v>
      </c>
      <c r="E161" s="178">
        <v>4939.08</v>
      </c>
      <c r="F161" s="179">
        <v>87.15</v>
      </c>
      <c r="G161" s="180">
        <f t="shared" si="1"/>
        <v>10.78990715456035</v>
      </c>
    </row>
    <row r="162" spans="1:7" ht="21.6" customHeight="1" x14ac:dyDescent="0.25">
      <c r="A162" s="188" t="s">
        <v>168</v>
      </c>
      <c r="B162" s="189">
        <v>3190.47</v>
      </c>
      <c r="C162" s="189">
        <v>3500</v>
      </c>
      <c r="D162" s="189">
        <v>3500</v>
      </c>
      <c r="E162" s="193">
        <v>776.24</v>
      </c>
      <c r="F162" s="190">
        <v>24.33</v>
      </c>
      <c r="G162" s="191">
        <f t="shared" si="1"/>
        <v>22.178285714285714</v>
      </c>
    </row>
    <row r="163" spans="1:7" x14ac:dyDescent="0.25">
      <c r="A163" s="149" t="s">
        <v>49</v>
      </c>
      <c r="B163" s="150">
        <v>3190.47</v>
      </c>
      <c r="C163" s="150">
        <v>3500</v>
      </c>
      <c r="D163" s="150">
        <v>3500</v>
      </c>
      <c r="E163" s="157">
        <v>776.24</v>
      </c>
      <c r="F163" s="153">
        <v>24.33</v>
      </c>
      <c r="G163" s="152">
        <f t="shared" si="1"/>
        <v>22.178285714285714</v>
      </c>
    </row>
    <row r="164" spans="1:7" x14ac:dyDescent="0.25">
      <c r="A164" s="245" t="s">
        <v>104</v>
      </c>
      <c r="B164" s="246">
        <v>3190.47</v>
      </c>
      <c r="C164" s="246">
        <v>3500</v>
      </c>
      <c r="D164" s="246">
        <v>3500</v>
      </c>
      <c r="E164" s="249">
        <v>776.24</v>
      </c>
      <c r="F164" s="247">
        <v>24.33</v>
      </c>
      <c r="G164" s="248">
        <f t="shared" si="1"/>
        <v>22.178285714285714</v>
      </c>
    </row>
    <row r="165" spans="1:7" x14ac:dyDescent="0.25">
      <c r="A165" s="154" t="s">
        <v>45</v>
      </c>
      <c r="B165" s="155">
        <v>3190.47</v>
      </c>
      <c r="C165" s="155">
        <v>3500</v>
      </c>
      <c r="D165" s="155">
        <v>3500</v>
      </c>
      <c r="E165" s="159">
        <v>776.24</v>
      </c>
      <c r="F165" s="156">
        <v>24.33</v>
      </c>
      <c r="G165" s="152">
        <f t="shared" si="1"/>
        <v>22.178285714285714</v>
      </c>
    </row>
    <row r="166" spans="1:7" x14ac:dyDescent="0.25">
      <c r="A166" s="154" t="s">
        <v>119</v>
      </c>
      <c r="B166" s="155">
        <v>2654.46</v>
      </c>
      <c r="C166" s="154"/>
      <c r="D166" s="154"/>
      <c r="E166" s="159">
        <v>568.04</v>
      </c>
      <c r="F166" s="156">
        <v>21.4</v>
      </c>
      <c r="G166" s="152">
        <v>0</v>
      </c>
    </row>
    <row r="167" spans="1:7" x14ac:dyDescent="0.25">
      <c r="A167" s="149" t="s">
        <v>120</v>
      </c>
      <c r="B167" s="157">
        <v>385.69</v>
      </c>
      <c r="C167" s="149"/>
      <c r="D167" s="149"/>
      <c r="E167" s="157">
        <v>140.6</v>
      </c>
      <c r="F167" s="153">
        <v>36.450000000000003</v>
      </c>
      <c r="G167" s="152">
        <v>0</v>
      </c>
    </row>
    <row r="168" spans="1:7" x14ac:dyDescent="0.25">
      <c r="A168" s="149" t="s">
        <v>143</v>
      </c>
      <c r="B168" s="150">
        <v>2268.77</v>
      </c>
      <c r="C168" s="149"/>
      <c r="D168" s="149"/>
      <c r="E168" s="157">
        <v>427.44</v>
      </c>
      <c r="F168" s="153">
        <v>18.84</v>
      </c>
      <c r="G168" s="152">
        <v>0</v>
      </c>
    </row>
    <row r="169" spans="1:7" x14ac:dyDescent="0.25">
      <c r="A169" s="154" t="s">
        <v>133</v>
      </c>
      <c r="B169" s="159">
        <v>536.01</v>
      </c>
      <c r="C169" s="154"/>
      <c r="D169" s="154"/>
      <c r="E169" s="159">
        <v>208.2</v>
      </c>
      <c r="F169" s="156">
        <v>38.840000000000003</v>
      </c>
      <c r="G169" s="152">
        <v>0</v>
      </c>
    </row>
    <row r="170" spans="1:7" x14ac:dyDescent="0.25">
      <c r="A170" s="149" t="s">
        <v>159</v>
      </c>
      <c r="B170" s="149"/>
      <c r="C170" s="149"/>
      <c r="D170" s="149"/>
      <c r="E170" s="157">
        <v>208.2</v>
      </c>
      <c r="F170" s="158"/>
      <c r="G170" s="152">
        <v>0</v>
      </c>
    </row>
    <row r="171" spans="1:7" x14ac:dyDescent="0.25">
      <c r="A171" s="149" t="s">
        <v>137</v>
      </c>
      <c r="B171" s="157">
        <v>536.01</v>
      </c>
      <c r="C171" s="149"/>
      <c r="D171" s="149"/>
      <c r="E171" s="149"/>
      <c r="F171" s="158"/>
      <c r="G171" s="152">
        <v>0</v>
      </c>
    </row>
    <row r="172" spans="1:7" ht="26.25" x14ac:dyDescent="0.25">
      <c r="A172" s="188" t="s">
        <v>169</v>
      </c>
      <c r="B172" s="188"/>
      <c r="C172" s="189">
        <v>1000</v>
      </c>
      <c r="D172" s="189">
        <v>1000</v>
      </c>
      <c r="E172" s="188"/>
      <c r="F172" s="192"/>
      <c r="G172" s="191">
        <f t="shared" si="1"/>
        <v>0</v>
      </c>
    </row>
    <row r="173" spans="1:7" x14ac:dyDescent="0.25">
      <c r="A173" s="149" t="s">
        <v>49</v>
      </c>
      <c r="B173" s="149"/>
      <c r="C173" s="150">
        <v>1000</v>
      </c>
      <c r="D173" s="150">
        <v>1000</v>
      </c>
      <c r="E173" s="149"/>
      <c r="F173" s="158"/>
      <c r="G173" s="152">
        <f t="shared" si="1"/>
        <v>0</v>
      </c>
    </row>
    <row r="174" spans="1:7" ht="26.25" x14ac:dyDescent="0.25">
      <c r="A174" s="245" t="s">
        <v>98</v>
      </c>
      <c r="B174" s="245"/>
      <c r="C174" s="246">
        <v>1000</v>
      </c>
      <c r="D174" s="246">
        <v>1000</v>
      </c>
      <c r="E174" s="245"/>
      <c r="F174" s="250"/>
      <c r="G174" s="248">
        <f t="shared" ref="G174:G219" si="2">E174/D174*100</f>
        <v>0</v>
      </c>
    </row>
    <row r="175" spans="1:7" x14ac:dyDescent="0.25">
      <c r="A175" s="154" t="s">
        <v>45</v>
      </c>
      <c r="B175" s="154"/>
      <c r="C175" s="155">
        <v>1000</v>
      </c>
      <c r="D175" s="155">
        <v>1000</v>
      </c>
      <c r="E175" s="154"/>
      <c r="F175" s="161"/>
      <c r="G175" s="152">
        <f t="shared" si="2"/>
        <v>0</v>
      </c>
    </row>
    <row r="176" spans="1:7" ht="21" customHeight="1" x14ac:dyDescent="0.25">
      <c r="A176" s="188" t="s">
        <v>170</v>
      </c>
      <c r="B176" s="188"/>
      <c r="C176" s="189">
        <v>1200</v>
      </c>
      <c r="D176" s="189">
        <v>5100</v>
      </c>
      <c r="E176" s="189">
        <v>1879.95</v>
      </c>
      <c r="F176" s="192"/>
      <c r="G176" s="191">
        <f t="shared" si="2"/>
        <v>36.861764705882358</v>
      </c>
    </row>
    <row r="177" spans="1:7" x14ac:dyDescent="0.25">
      <c r="A177" s="149" t="s">
        <v>49</v>
      </c>
      <c r="B177" s="149"/>
      <c r="C177" s="150">
        <v>1200</v>
      </c>
      <c r="D177" s="150">
        <v>5100</v>
      </c>
      <c r="E177" s="150">
        <v>1879.95</v>
      </c>
      <c r="F177" s="158"/>
      <c r="G177" s="152">
        <f t="shared" si="2"/>
        <v>36.861764705882358</v>
      </c>
    </row>
    <row r="178" spans="1:7" x14ac:dyDescent="0.25">
      <c r="A178" s="245" t="s">
        <v>102</v>
      </c>
      <c r="B178" s="245"/>
      <c r="C178" s="246">
        <v>1200</v>
      </c>
      <c r="D178" s="246">
        <v>5100</v>
      </c>
      <c r="E178" s="246">
        <v>1879.95</v>
      </c>
      <c r="F178" s="250"/>
      <c r="G178" s="248">
        <f t="shared" si="2"/>
        <v>36.861764705882358</v>
      </c>
    </row>
    <row r="179" spans="1:7" x14ac:dyDescent="0.25">
      <c r="A179" s="154" t="s">
        <v>45</v>
      </c>
      <c r="B179" s="154"/>
      <c r="C179" s="155">
        <v>1200</v>
      </c>
      <c r="D179" s="155">
        <v>3100</v>
      </c>
      <c r="E179" s="159">
        <v>879.95</v>
      </c>
      <c r="F179" s="161"/>
      <c r="G179" s="152">
        <f t="shared" si="2"/>
        <v>28.385483870967743</v>
      </c>
    </row>
    <row r="180" spans="1:7" x14ac:dyDescent="0.25">
      <c r="A180" s="154" t="s">
        <v>115</v>
      </c>
      <c r="B180" s="154"/>
      <c r="C180" s="154"/>
      <c r="D180" s="154"/>
      <c r="E180" s="159">
        <v>477.8</v>
      </c>
      <c r="F180" s="161"/>
      <c r="G180" s="152">
        <v>0</v>
      </c>
    </row>
    <row r="181" spans="1:7" x14ac:dyDescent="0.25">
      <c r="A181" s="149" t="s">
        <v>116</v>
      </c>
      <c r="B181" s="149"/>
      <c r="C181" s="149"/>
      <c r="D181" s="149"/>
      <c r="E181" s="157">
        <v>306.8</v>
      </c>
      <c r="F181" s="158"/>
      <c r="G181" s="152">
        <v>0</v>
      </c>
    </row>
    <row r="182" spans="1:7" x14ac:dyDescent="0.25">
      <c r="A182" s="149" t="s">
        <v>117</v>
      </c>
      <c r="B182" s="149"/>
      <c r="C182" s="149"/>
      <c r="D182" s="149"/>
      <c r="E182" s="157">
        <v>171</v>
      </c>
      <c r="F182" s="158"/>
      <c r="G182" s="152">
        <v>0</v>
      </c>
    </row>
    <row r="183" spans="1:7" x14ac:dyDescent="0.25">
      <c r="A183" s="154" t="s">
        <v>119</v>
      </c>
      <c r="B183" s="154"/>
      <c r="C183" s="162">
        <v>1200</v>
      </c>
      <c r="D183" s="154"/>
      <c r="E183" s="159">
        <v>402.15</v>
      </c>
      <c r="F183" s="161"/>
      <c r="G183" s="152">
        <v>0</v>
      </c>
    </row>
    <row r="184" spans="1:7" x14ac:dyDescent="0.25">
      <c r="A184" s="149" t="s">
        <v>143</v>
      </c>
      <c r="B184" s="149"/>
      <c r="C184" s="149"/>
      <c r="D184" s="149"/>
      <c r="E184" s="157">
        <v>402.15</v>
      </c>
      <c r="F184" s="158"/>
      <c r="G184" s="152">
        <v>0</v>
      </c>
    </row>
    <row r="185" spans="1:7" x14ac:dyDescent="0.25">
      <c r="A185" s="154" t="s">
        <v>52</v>
      </c>
      <c r="B185" s="154"/>
      <c r="C185" s="155">
        <v>0</v>
      </c>
      <c r="D185" s="155">
        <v>2000</v>
      </c>
      <c r="E185" s="155">
        <v>1000</v>
      </c>
      <c r="F185" s="161"/>
      <c r="G185" s="152">
        <f t="shared" si="2"/>
        <v>50</v>
      </c>
    </row>
    <row r="186" spans="1:7" x14ac:dyDescent="0.25">
      <c r="A186" s="154" t="s">
        <v>162</v>
      </c>
      <c r="B186" s="154"/>
      <c r="C186" s="154"/>
      <c r="D186" s="154"/>
      <c r="E186" s="155">
        <v>1000</v>
      </c>
      <c r="F186" s="161"/>
      <c r="G186" s="152">
        <v>0</v>
      </c>
    </row>
    <row r="187" spans="1:7" x14ac:dyDescent="0.25">
      <c r="A187" s="149" t="s">
        <v>163</v>
      </c>
      <c r="B187" s="149"/>
      <c r="C187" s="149"/>
      <c r="D187" s="149"/>
      <c r="E187" s="150">
        <v>1000</v>
      </c>
      <c r="F187" s="158"/>
      <c r="G187" s="152">
        <v>0</v>
      </c>
    </row>
    <row r="188" spans="1:7" ht="21" customHeight="1" x14ac:dyDescent="0.25">
      <c r="A188" s="188" t="s">
        <v>171</v>
      </c>
      <c r="B188" s="193">
        <v>694.94</v>
      </c>
      <c r="C188" s="189">
        <v>1200</v>
      </c>
      <c r="D188" s="189">
        <v>1200</v>
      </c>
      <c r="E188" s="188"/>
      <c r="F188" s="192"/>
      <c r="G188" s="191">
        <f t="shared" si="2"/>
        <v>0</v>
      </c>
    </row>
    <row r="189" spans="1:7" x14ac:dyDescent="0.25">
      <c r="A189" s="149" t="s">
        <v>49</v>
      </c>
      <c r="B189" s="157">
        <v>694.94</v>
      </c>
      <c r="C189" s="150">
        <v>1200</v>
      </c>
      <c r="D189" s="150">
        <v>1200</v>
      </c>
      <c r="E189" s="149"/>
      <c r="F189" s="158"/>
      <c r="G189" s="152">
        <f t="shared" si="2"/>
        <v>0</v>
      </c>
    </row>
    <row r="190" spans="1:7" x14ac:dyDescent="0.25">
      <c r="A190" s="245" t="s">
        <v>95</v>
      </c>
      <c r="B190" s="249">
        <v>694.94</v>
      </c>
      <c r="C190" s="246">
        <v>1200</v>
      </c>
      <c r="D190" s="246">
        <v>1200</v>
      </c>
      <c r="E190" s="245"/>
      <c r="F190" s="250"/>
      <c r="G190" s="248">
        <f t="shared" si="2"/>
        <v>0</v>
      </c>
    </row>
    <row r="191" spans="1:7" x14ac:dyDescent="0.25">
      <c r="A191" s="154" t="s">
        <v>45</v>
      </c>
      <c r="B191" s="159">
        <v>694.94</v>
      </c>
      <c r="C191" s="155">
        <v>1200</v>
      </c>
      <c r="D191" s="155">
        <v>1200</v>
      </c>
      <c r="E191" s="154"/>
      <c r="F191" s="161"/>
      <c r="G191" s="152">
        <f t="shared" si="2"/>
        <v>0</v>
      </c>
    </row>
    <row r="192" spans="1:7" x14ac:dyDescent="0.25">
      <c r="A192" s="154" t="s">
        <v>115</v>
      </c>
      <c r="B192" s="159">
        <v>694.94</v>
      </c>
      <c r="C192" s="154"/>
      <c r="D192" s="154"/>
      <c r="E192" s="154"/>
      <c r="F192" s="161"/>
      <c r="G192" s="152">
        <v>0</v>
      </c>
    </row>
    <row r="193" spans="1:7" x14ac:dyDescent="0.25">
      <c r="A193" s="149" t="s">
        <v>116</v>
      </c>
      <c r="B193" s="157">
        <v>623.79999999999995</v>
      </c>
      <c r="C193" s="149"/>
      <c r="D193" s="149"/>
      <c r="E193" s="149"/>
      <c r="F193" s="158"/>
      <c r="G193" s="152">
        <v>0</v>
      </c>
    </row>
    <row r="194" spans="1:7" x14ac:dyDescent="0.25">
      <c r="A194" s="149" t="s">
        <v>118</v>
      </c>
      <c r="B194" s="157">
        <v>71.14</v>
      </c>
      <c r="C194" s="149"/>
      <c r="D194" s="149"/>
      <c r="E194" s="149"/>
      <c r="F194" s="158"/>
      <c r="G194" s="152">
        <v>0</v>
      </c>
    </row>
    <row r="195" spans="1:7" ht="24.6" customHeight="1" x14ac:dyDescent="0.25">
      <c r="A195" s="188" t="s">
        <v>172</v>
      </c>
      <c r="B195" s="193">
        <v>482.84</v>
      </c>
      <c r="C195" s="189">
        <v>10800</v>
      </c>
      <c r="D195" s="189">
        <v>8400</v>
      </c>
      <c r="E195" s="193">
        <v>945.52</v>
      </c>
      <c r="F195" s="190">
        <v>195.82</v>
      </c>
      <c r="G195" s="191">
        <f t="shared" si="2"/>
        <v>11.256190476190477</v>
      </c>
    </row>
    <row r="196" spans="1:7" x14ac:dyDescent="0.25">
      <c r="A196" s="149" t="s">
        <v>49</v>
      </c>
      <c r="B196" s="157">
        <v>482.84</v>
      </c>
      <c r="C196" s="150">
        <v>10800</v>
      </c>
      <c r="D196" s="150">
        <v>8400</v>
      </c>
      <c r="E196" s="157">
        <v>945.52</v>
      </c>
      <c r="F196" s="153">
        <v>195.82</v>
      </c>
      <c r="G196" s="152">
        <f t="shared" si="2"/>
        <v>11.256190476190477</v>
      </c>
    </row>
    <row r="197" spans="1:7" x14ac:dyDescent="0.25">
      <c r="A197" s="245" t="s">
        <v>86</v>
      </c>
      <c r="B197" s="249">
        <v>482.84</v>
      </c>
      <c r="C197" s="246">
        <v>10800</v>
      </c>
      <c r="D197" s="246">
        <v>8400</v>
      </c>
      <c r="E197" s="249">
        <v>945.52</v>
      </c>
      <c r="F197" s="247">
        <v>195.82</v>
      </c>
      <c r="G197" s="248">
        <f t="shared" si="2"/>
        <v>11.256190476190477</v>
      </c>
    </row>
    <row r="198" spans="1:7" x14ac:dyDescent="0.25">
      <c r="A198" s="154" t="s">
        <v>44</v>
      </c>
      <c r="B198" s="159">
        <v>157.66999999999999</v>
      </c>
      <c r="C198" s="159">
        <v>2900</v>
      </c>
      <c r="D198" s="159">
        <v>500</v>
      </c>
      <c r="E198" s="154"/>
      <c r="F198" s="161"/>
      <c r="G198" s="152">
        <f t="shared" si="2"/>
        <v>0</v>
      </c>
    </row>
    <row r="199" spans="1:7" x14ac:dyDescent="0.25">
      <c r="A199" s="154" t="s">
        <v>154</v>
      </c>
      <c r="B199" s="159">
        <v>157.66999999999999</v>
      </c>
      <c r="C199" s="154"/>
      <c r="D199" s="154"/>
      <c r="E199" s="154"/>
      <c r="F199" s="161"/>
      <c r="G199" s="152">
        <v>0</v>
      </c>
    </row>
    <row r="200" spans="1:7" x14ac:dyDescent="0.25">
      <c r="A200" s="149" t="s">
        <v>155</v>
      </c>
      <c r="B200" s="157">
        <v>157.66999999999999</v>
      </c>
      <c r="C200" s="149"/>
      <c r="D200" s="149"/>
      <c r="E200" s="149"/>
      <c r="F200" s="158"/>
      <c r="G200" s="152">
        <v>0</v>
      </c>
    </row>
    <row r="201" spans="1:7" x14ac:dyDescent="0.25">
      <c r="A201" s="154" t="s">
        <v>45</v>
      </c>
      <c r="B201" s="159">
        <v>325.17</v>
      </c>
      <c r="C201" s="159">
        <v>1400</v>
      </c>
      <c r="D201" s="159">
        <v>400</v>
      </c>
      <c r="E201" s="154"/>
      <c r="F201" s="161"/>
      <c r="G201" s="152">
        <f t="shared" si="2"/>
        <v>0</v>
      </c>
    </row>
    <row r="202" spans="1:7" x14ac:dyDescent="0.25">
      <c r="A202" s="154" t="s">
        <v>124</v>
      </c>
      <c r="B202" s="159">
        <v>325.17</v>
      </c>
      <c r="C202" s="154"/>
      <c r="D202" s="154"/>
      <c r="E202" s="154"/>
      <c r="F202" s="161"/>
      <c r="G202" s="152">
        <v>0</v>
      </c>
    </row>
    <row r="203" spans="1:7" x14ac:dyDescent="0.25">
      <c r="A203" s="149" t="s">
        <v>129</v>
      </c>
      <c r="B203" s="157">
        <v>325.17</v>
      </c>
      <c r="C203" s="149"/>
      <c r="D203" s="149"/>
      <c r="E203" s="149"/>
      <c r="F203" s="158"/>
      <c r="G203" s="152">
        <v>0</v>
      </c>
    </row>
    <row r="204" spans="1:7" ht="26.25" x14ac:dyDescent="0.25">
      <c r="A204" s="149" t="s">
        <v>50</v>
      </c>
      <c r="B204" s="154"/>
      <c r="C204" s="155">
        <v>2600</v>
      </c>
      <c r="D204" s="155">
        <v>2600</v>
      </c>
      <c r="E204" s="154"/>
      <c r="F204" s="161"/>
      <c r="G204" s="152">
        <f t="shared" si="2"/>
        <v>0</v>
      </c>
    </row>
    <row r="205" spans="1:7" x14ac:dyDescent="0.25">
      <c r="A205" s="154" t="s">
        <v>51</v>
      </c>
      <c r="B205" s="154"/>
      <c r="C205" s="155">
        <v>1000</v>
      </c>
      <c r="D205" s="155">
        <v>1000</v>
      </c>
      <c r="E205" s="159">
        <v>945.52</v>
      </c>
      <c r="F205" s="161"/>
      <c r="G205" s="152">
        <f t="shared" si="2"/>
        <v>94.552000000000007</v>
      </c>
    </row>
    <row r="206" spans="1:7" x14ac:dyDescent="0.25">
      <c r="A206" s="154" t="s">
        <v>173</v>
      </c>
      <c r="B206" s="154"/>
      <c r="C206" s="154"/>
      <c r="D206" s="154"/>
      <c r="E206" s="159">
        <v>945.52</v>
      </c>
      <c r="F206" s="161"/>
      <c r="G206" s="152">
        <v>0</v>
      </c>
    </row>
    <row r="207" spans="1:7" x14ac:dyDescent="0.25">
      <c r="A207" s="149" t="s">
        <v>174</v>
      </c>
      <c r="B207" s="149"/>
      <c r="C207" s="149"/>
      <c r="D207" s="149"/>
      <c r="E207" s="157">
        <v>945.52</v>
      </c>
      <c r="F207" s="158"/>
      <c r="G207" s="152">
        <v>0</v>
      </c>
    </row>
    <row r="208" spans="1:7" x14ac:dyDescent="0.25">
      <c r="A208" s="154" t="s">
        <v>52</v>
      </c>
      <c r="B208" s="154"/>
      <c r="C208" s="155">
        <v>3900</v>
      </c>
      <c r="D208" s="155">
        <v>3900</v>
      </c>
      <c r="E208" s="154"/>
      <c r="F208" s="161"/>
      <c r="G208" s="152">
        <f t="shared" si="2"/>
        <v>0</v>
      </c>
    </row>
    <row r="209" spans="1:7" x14ac:dyDescent="0.25">
      <c r="A209" s="188" t="s">
        <v>175</v>
      </c>
      <c r="B209" s="188"/>
      <c r="C209" s="208">
        <v>0</v>
      </c>
      <c r="D209" s="208">
        <v>24575</v>
      </c>
      <c r="E209" s="209">
        <v>500</v>
      </c>
      <c r="F209" s="210"/>
      <c r="G209" s="191">
        <f t="shared" si="2"/>
        <v>2.0345879959308242</v>
      </c>
    </row>
    <row r="210" spans="1:7" x14ac:dyDescent="0.25">
      <c r="A210" s="149" t="s">
        <v>49</v>
      </c>
      <c r="B210" s="149"/>
      <c r="C210" s="150">
        <v>0</v>
      </c>
      <c r="D210" s="150">
        <v>24575</v>
      </c>
      <c r="E210" s="157">
        <v>500</v>
      </c>
      <c r="F210" s="158"/>
      <c r="G210" s="152">
        <f t="shared" si="2"/>
        <v>2.0345879959308242</v>
      </c>
    </row>
    <row r="211" spans="1:7" x14ac:dyDescent="0.25">
      <c r="A211" s="245" t="s">
        <v>90</v>
      </c>
      <c r="B211" s="245"/>
      <c r="C211" s="246">
        <v>0</v>
      </c>
      <c r="D211" s="246">
        <v>24575</v>
      </c>
      <c r="E211" s="249">
        <v>500</v>
      </c>
      <c r="F211" s="250"/>
      <c r="G211" s="248">
        <f t="shared" si="2"/>
        <v>2.0345879959308242</v>
      </c>
    </row>
    <row r="212" spans="1:7" x14ac:dyDescent="0.25">
      <c r="A212" s="154" t="s">
        <v>44</v>
      </c>
      <c r="B212" s="154"/>
      <c r="C212" s="155">
        <v>0</v>
      </c>
      <c r="D212" s="155">
        <v>11500</v>
      </c>
      <c r="E212" s="154"/>
      <c r="F212" s="161"/>
      <c r="G212" s="152">
        <f t="shared" si="2"/>
        <v>0</v>
      </c>
    </row>
    <row r="213" spans="1:7" x14ac:dyDescent="0.25">
      <c r="A213" s="154" t="s">
        <v>45</v>
      </c>
      <c r="B213" s="154"/>
      <c r="C213" s="155">
        <v>0</v>
      </c>
      <c r="D213" s="155">
        <v>13075</v>
      </c>
      <c r="E213" s="159">
        <v>500</v>
      </c>
      <c r="F213" s="161"/>
      <c r="G213" s="152">
        <f t="shared" si="2"/>
        <v>3.8240917782026771</v>
      </c>
    </row>
    <row r="214" spans="1:7" x14ac:dyDescent="0.25">
      <c r="A214" s="154" t="s">
        <v>133</v>
      </c>
      <c r="B214" s="154"/>
      <c r="C214" s="154"/>
      <c r="D214" s="154"/>
      <c r="E214" s="159">
        <v>500</v>
      </c>
      <c r="F214" s="161"/>
      <c r="G214" s="152">
        <v>0</v>
      </c>
    </row>
    <row r="215" spans="1:7" x14ac:dyDescent="0.25">
      <c r="A215" s="149" t="s">
        <v>159</v>
      </c>
      <c r="B215" s="149"/>
      <c r="C215" s="149"/>
      <c r="D215" s="149"/>
      <c r="E215" s="157">
        <v>500</v>
      </c>
      <c r="F215" s="158"/>
      <c r="G215" s="152">
        <v>0</v>
      </c>
    </row>
    <row r="216" spans="1:7" ht="26.45" customHeight="1" x14ac:dyDescent="0.25">
      <c r="A216" s="188" t="s">
        <v>176</v>
      </c>
      <c r="B216" s="189">
        <v>1298.93</v>
      </c>
      <c r="C216" s="189">
        <v>2000</v>
      </c>
      <c r="D216" s="189">
        <v>2000</v>
      </c>
      <c r="E216" s="193">
        <v>837.37</v>
      </c>
      <c r="F216" s="190">
        <v>64.47</v>
      </c>
      <c r="G216" s="191">
        <f t="shared" si="2"/>
        <v>41.868500000000004</v>
      </c>
    </row>
    <row r="217" spans="1:7" x14ac:dyDescent="0.25">
      <c r="A217" s="149" t="s">
        <v>49</v>
      </c>
      <c r="B217" s="150">
        <v>1298.93</v>
      </c>
      <c r="C217" s="150">
        <v>2000</v>
      </c>
      <c r="D217" s="150">
        <v>2000</v>
      </c>
      <c r="E217" s="157">
        <v>837.37</v>
      </c>
      <c r="F217" s="153">
        <v>64.47</v>
      </c>
      <c r="G217" s="152">
        <f t="shared" si="2"/>
        <v>41.868500000000004</v>
      </c>
    </row>
    <row r="218" spans="1:7" x14ac:dyDescent="0.25">
      <c r="A218" s="245" t="s">
        <v>89</v>
      </c>
      <c r="B218" s="246">
        <v>1298.93</v>
      </c>
      <c r="C218" s="246">
        <v>2000</v>
      </c>
      <c r="D218" s="246">
        <v>2000</v>
      </c>
      <c r="E218" s="249">
        <v>837.37</v>
      </c>
      <c r="F218" s="247">
        <v>64.47</v>
      </c>
      <c r="G218" s="248">
        <f t="shared" si="2"/>
        <v>41.868500000000004</v>
      </c>
    </row>
    <row r="219" spans="1:7" x14ac:dyDescent="0.25">
      <c r="A219" s="154" t="s">
        <v>45</v>
      </c>
      <c r="B219" s="155">
        <v>1298.93</v>
      </c>
      <c r="C219" s="155">
        <v>2000</v>
      </c>
      <c r="D219" s="155">
        <v>2000</v>
      </c>
      <c r="E219" s="159">
        <v>837.37</v>
      </c>
      <c r="F219" s="156">
        <v>64.47</v>
      </c>
      <c r="G219" s="152">
        <f t="shared" si="2"/>
        <v>41.868500000000004</v>
      </c>
    </row>
    <row r="220" spans="1:7" x14ac:dyDescent="0.25">
      <c r="A220" s="154" t="s">
        <v>119</v>
      </c>
      <c r="B220" s="155">
        <v>1298.93</v>
      </c>
      <c r="C220" s="154"/>
      <c r="D220" s="154"/>
      <c r="E220" s="159">
        <v>837.37</v>
      </c>
      <c r="F220" s="156">
        <v>64.47</v>
      </c>
      <c r="G220" s="152">
        <v>0</v>
      </c>
    </row>
    <row r="221" spans="1:7" x14ac:dyDescent="0.25">
      <c r="A221" s="149" t="s">
        <v>143</v>
      </c>
      <c r="B221" s="150">
        <v>1298.93</v>
      </c>
      <c r="C221" s="149"/>
      <c r="D221" s="149"/>
      <c r="E221" s="157">
        <v>837.37</v>
      </c>
      <c r="F221" s="153">
        <v>64.47</v>
      </c>
      <c r="G221" s="152">
        <v>0</v>
      </c>
    </row>
    <row r="222" spans="1:7" ht="19.899999999999999" customHeight="1" x14ac:dyDescent="0.25">
      <c r="A222" s="177" t="s">
        <v>177</v>
      </c>
      <c r="B222" s="178">
        <v>3868.23</v>
      </c>
      <c r="C222" s="177"/>
      <c r="D222" s="177"/>
      <c r="E222" s="177"/>
      <c r="F222" s="181"/>
      <c r="G222" s="180">
        <v>0</v>
      </c>
    </row>
    <row r="223" spans="1:7" ht="22.9" customHeight="1" x14ac:dyDescent="0.25">
      <c r="A223" s="188" t="s">
        <v>178</v>
      </c>
      <c r="B223" s="189">
        <v>3868.23</v>
      </c>
      <c r="C223" s="188"/>
      <c r="D223" s="188"/>
      <c r="E223" s="188"/>
      <c r="F223" s="192"/>
      <c r="G223" s="191">
        <v>0</v>
      </c>
    </row>
    <row r="224" spans="1:7" x14ac:dyDescent="0.25">
      <c r="A224" s="149" t="s">
        <v>49</v>
      </c>
      <c r="B224" s="150">
        <v>3868.23</v>
      </c>
      <c r="C224" s="149"/>
      <c r="D224" s="149"/>
      <c r="E224" s="149"/>
      <c r="F224" s="158"/>
      <c r="G224" s="152">
        <v>0</v>
      </c>
    </row>
    <row r="225" spans="1:7" x14ac:dyDescent="0.25">
      <c r="A225" s="245" t="s">
        <v>105</v>
      </c>
      <c r="B225" s="249">
        <v>580.24</v>
      </c>
      <c r="C225" s="245"/>
      <c r="D225" s="245"/>
      <c r="E225" s="245"/>
      <c r="F225" s="250"/>
      <c r="G225" s="152">
        <v>0</v>
      </c>
    </row>
    <row r="226" spans="1:7" x14ac:dyDescent="0.25">
      <c r="A226" s="154" t="s">
        <v>44</v>
      </c>
      <c r="B226" s="159">
        <v>543.66</v>
      </c>
      <c r="C226" s="154"/>
      <c r="D226" s="154"/>
      <c r="E226" s="154"/>
      <c r="F226" s="161"/>
      <c r="G226" s="152">
        <v>0</v>
      </c>
    </row>
    <row r="227" spans="1:7" x14ac:dyDescent="0.25">
      <c r="A227" s="154" t="s">
        <v>152</v>
      </c>
      <c r="B227" s="159">
        <v>445.3</v>
      </c>
      <c r="C227" s="154"/>
      <c r="D227" s="154"/>
      <c r="E227" s="154"/>
      <c r="F227" s="161"/>
      <c r="G227" s="152">
        <v>0</v>
      </c>
    </row>
    <row r="228" spans="1:7" x14ac:dyDescent="0.25">
      <c r="A228" s="149" t="s">
        <v>153</v>
      </c>
      <c r="B228" s="157">
        <v>445.3</v>
      </c>
      <c r="C228" s="149"/>
      <c r="D228" s="149"/>
      <c r="E228" s="149"/>
      <c r="F228" s="158"/>
      <c r="G228" s="152">
        <v>0</v>
      </c>
    </row>
    <row r="229" spans="1:7" x14ac:dyDescent="0.25">
      <c r="A229" s="154" t="s">
        <v>154</v>
      </c>
      <c r="B229" s="159">
        <v>24.89</v>
      </c>
      <c r="C229" s="154"/>
      <c r="D229" s="154"/>
      <c r="E229" s="154"/>
      <c r="F229" s="161"/>
      <c r="G229" s="152">
        <v>0</v>
      </c>
    </row>
    <row r="230" spans="1:7" x14ac:dyDescent="0.25">
      <c r="A230" s="149" t="s">
        <v>155</v>
      </c>
      <c r="B230" s="157">
        <v>24.89</v>
      </c>
      <c r="C230" s="149"/>
      <c r="D230" s="149"/>
      <c r="E230" s="149"/>
      <c r="F230" s="158"/>
      <c r="G230" s="152">
        <v>0</v>
      </c>
    </row>
    <row r="231" spans="1:7" x14ac:dyDescent="0.25">
      <c r="A231" s="154" t="s">
        <v>156</v>
      </c>
      <c r="B231" s="159">
        <v>73.47</v>
      </c>
      <c r="C231" s="154"/>
      <c r="D231" s="154"/>
      <c r="E231" s="154"/>
      <c r="F231" s="161"/>
      <c r="G231" s="152">
        <v>0</v>
      </c>
    </row>
    <row r="232" spans="1:7" x14ac:dyDescent="0.25">
      <c r="A232" s="149" t="s">
        <v>157</v>
      </c>
      <c r="B232" s="157">
        <v>73.47</v>
      </c>
      <c r="C232" s="149"/>
      <c r="D232" s="149"/>
      <c r="E232" s="149"/>
      <c r="F232" s="158"/>
      <c r="G232" s="152">
        <v>0</v>
      </c>
    </row>
    <row r="233" spans="1:7" x14ac:dyDescent="0.25">
      <c r="A233" s="154" t="s">
        <v>45</v>
      </c>
      <c r="B233" s="159">
        <v>36.58</v>
      </c>
      <c r="C233" s="154"/>
      <c r="D233" s="154"/>
      <c r="E233" s="154"/>
      <c r="F233" s="161"/>
      <c r="G233" s="152">
        <v>0</v>
      </c>
    </row>
    <row r="234" spans="1:7" x14ac:dyDescent="0.25">
      <c r="A234" s="154" t="s">
        <v>115</v>
      </c>
      <c r="B234" s="159">
        <v>36.58</v>
      </c>
      <c r="C234" s="154"/>
      <c r="D234" s="154"/>
      <c r="E234" s="154"/>
      <c r="F234" s="161"/>
      <c r="G234" s="152">
        <v>0</v>
      </c>
    </row>
    <row r="235" spans="1:7" x14ac:dyDescent="0.25">
      <c r="A235" s="149" t="s">
        <v>142</v>
      </c>
      <c r="B235" s="157">
        <v>36.58</v>
      </c>
      <c r="C235" s="149"/>
      <c r="D235" s="149"/>
      <c r="E235" s="149"/>
      <c r="F235" s="158"/>
      <c r="G235" s="152">
        <v>0</v>
      </c>
    </row>
    <row r="236" spans="1:7" x14ac:dyDescent="0.25">
      <c r="A236" s="245" t="s">
        <v>89</v>
      </c>
      <c r="B236" s="246">
        <v>3287.99</v>
      </c>
      <c r="C236" s="245"/>
      <c r="D236" s="245"/>
      <c r="E236" s="245"/>
      <c r="F236" s="250"/>
      <c r="G236" s="152">
        <v>0</v>
      </c>
    </row>
    <row r="237" spans="1:7" x14ac:dyDescent="0.25">
      <c r="A237" s="154" t="s">
        <v>44</v>
      </c>
      <c r="B237" s="155">
        <v>3080.71</v>
      </c>
      <c r="C237" s="154"/>
      <c r="D237" s="154"/>
      <c r="E237" s="154"/>
      <c r="F237" s="161"/>
      <c r="G237" s="152">
        <v>0</v>
      </c>
    </row>
    <row r="238" spans="1:7" x14ac:dyDescent="0.25">
      <c r="A238" s="154" t="s">
        <v>152</v>
      </c>
      <c r="B238" s="155">
        <v>2523.34</v>
      </c>
      <c r="C238" s="154"/>
      <c r="D238" s="154"/>
      <c r="E238" s="154"/>
      <c r="F238" s="161"/>
      <c r="G238" s="152">
        <v>0</v>
      </c>
    </row>
    <row r="239" spans="1:7" x14ac:dyDescent="0.25">
      <c r="A239" s="149" t="s">
        <v>153</v>
      </c>
      <c r="B239" s="150">
        <v>2523.34</v>
      </c>
      <c r="C239" s="149"/>
      <c r="D239" s="149"/>
      <c r="E239" s="149"/>
      <c r="F239" s="158"/>
      <c r="G239" s="152">
        <v>0</v>
      </c>
    </row>
    <row r="240" spans="1:7" x14ac:dyDescent="0.25">
      <c r="A240" s="154" t="s">
        <v>154</v>
      </c>
      <c r="B240" s="159">
        <v>141.02000000000001</v>
      </c>
      <c r="C240" s="154"/>
      <c r="D240" s="154"/>
      <c r="E240" s="154"/>
      <c r="F240" s="161"/>
      <c r="G240" s="152">
        <v>0</v>
      </c>
    </row>
    <row r="241" spans="1:7" x14ac:dyDescent="0.25">
      <c r="A241" s="149" t="s">
        <v>155</v>
      </c>
      <c r="B241" s="157">
        <v>141.02000000000001</v>
      </c>
      <c r="C241" s="149"/>
      <c r="D241" s="149"/>
      <c r="E241" s="149"/>
      <c r="F241" s="158"/>
      <c r="G241" s="152">
        <v>0</v>
      </c>
    </row>
    <row r="242" spans="1:7" x14ac:dyDescent="0.25">
      <c r="A242" s="154" t="s">
        <v>156</v>
      </c>
      <c r="B242" s="159">
        <v>416.35</v>
      </c>
      <c r="C242" s="154"/>
      <c r="D242" s="154"/>
      <c r="E242" s="154"/>
      <c r="F242" s="161"/>
      <c r="G242" s="152">
        <v>0</v>
      </c>
    </row>
    <row r="243" spans="1:7" x14ac:dyDescent="0.25">
      <c r="A243" s="149" t="s">
        <v>157</v>
      </c>
      <c r="B243" s="157">
        <v>416.35</v>
      </c>
      <c r="C243" s="149"/>
      <c r="D243" s="149"/>
      <c r="E243" s="149"/>
      <c r="F243" s="158"/>
      <c r="G243" s="152">
        <v>0</v>
      </c>
    </row>
    <row r="244" spans="1:7" x14ac:dyDescent="0.25">
      <c r="A244" s="154" t="s">
        <v>45</v>
      </c>
      <c r="B244" s="159">
        <v>207.28</v>
      </c>
      <c r="C244" s="154"/>
      <c r="D244" s="154"/>
      <c r="E244" s="154"/>
      <c r="F244" s="161"/>
      <c r="G244" s="152">
        <v>0</v>
      </c>
    </row>
    <row r="245" spans="1:7" x14ac:dyDescent="0.25">
      <c r="A245" s="154" t="s">
        <v>115</v>
      </c>
      <c r="B245" s="159">
        <v>207.28</v>
      </c>
      <c r="C245" s="154"/>
      <c r="D245" s="154"/>
      <c r="E245" s="154"/>
      <c r="F245" s="161"/>
      <c r="G245" s="152">
        <v>0</v>
      </c>
    </row>
    <row r="246" spans="1:7" x14ac:dyDescent="0.25">
      <c r="A246" s="149" t="s">
        <v>142</v>
      </c>
      <c r="B246" s="157">
        <v>207.28</v>
      </c>
      <c r="C246" s="149"/>
      <c r="D246" s="149"/>
      <c r="E246" s="149"/>
      <c r="F246" s="158"/>
      <c r="G246" s="152">
        <v>0</v>
      </c>
    </row>
    <row r="247" spans="1:7" ht="26.25" x14ac:dyDescent="0.25">
      <c r="A247" s="177" t="s">
        <v>179</v>
      </c>
      <c r="B247" s="177"/>
      <c r="C247" s="178">
        <v>332000</v>
      </c>
      <c r="D247" s="178">
        <v>332000</v>
      </c>
      <c r="E247" s="177"/>
      <c r="F247" s="181"/>
      <c r="G247" s="180">
        <v>0</v>
      </c>
    </row>
    <row r="248" spans="1:7" ht="26.45" customHeight="1" x14ac:dyDescent="0.25">
      <c r="A248" s="188" t="s">
        <v>180</v>
      </c>
      <c r="B248" s="188"/>
      <c r="C248" s="189">
        <v>332000</v>
      </c>
      <c r="D248" s="189">
        <v>332000</v>
      </c>
      <c r="E248" s="188"/>
      <c r="F248" s="192"/>
      <c r="G248" s="191">
        <f t="shared" ref="G248:G301" si="3">E248/D248*100</f>
        <v>0</v>
      </c>
    </row>
    <row r="249" spans="1:7" x14ac:dyDescent="0.25">
      <c r="A249" s="149" t="s">
        <v>49</v>
      </c>
      <c r="B249" s="149"/>
      <c r="C249" s="150">
        <v>332000</v>
      </c>
      <c r="D249" s="150">
        <v>332000</v>
      </c>
      <c r="E249" s="149"/>
      <c r="F249" s="158"/>
      <c r="G249" s="152">
        <f t="shared" si="3"/>
        <v>0</v>
      </c>
    </row>
    <row r="250" spans="1:7" x14ac:dyDescent="0.25">
      <c r="A250" s="245" t="s">
        <v>104</v>
      </c>
      <c r="B250" s="245"/>
      <c r="C250" s="246">
        <v>332000</v>
      </c>
      <c r="D250" s="246">
        <v>332000</v>
      </c>
      <c r="E250" s="245"/>
      <c r="F250" s="250"/>
      <c r="G250" s="248">
        <f t="shared" si="3"/>
        <v>0</v>
      </c>
    </row>
    <row r="251" spans="1:7" ht="26.25" x14ac:dyDescent="0.25">
      <c r="A251" s="154" t="s">
        <v>47</v>
      </c>
      <c r="B251" s="154"/>
      <c r="C251" s="155">
        <v>332000</v>
      </c>
      <c r="D251" s="155">
        <v>332000</v>
      </c>
      <c r="E251" s="154"/>
      <c r="F251" s="161"/>
      <c r="G251" s="152">
        <f t="shared" si="3"/>
        <v>0</v>
      </c>
    </row>
    <row r="252" spans="1:7" ht="23.45" customHeight="1" x14ac:dyDescent="0.25">
      <c r="A252" s="177" t="s">
        <v>181</v>
      </c>
      <c r="B252" s="178">
        <v>90874.17</v>
      </c>
      <c r="C252" s="178">
        <v>2589250</v>
      </c>
      <c r="D252" s="178">
        <v>2392491.65</v>
      </c>
      <c r="E252" s="178">
        <v>211329.71</v>
      </c>
      <c r="F252" s="179">
        <v>232.55</v>
      </c>
      <c r="G252" s="180">
        <f t="shared" si="3"/>
        <v>8.8330385604480597</v>
      </c>
    </row>
    <row r="253" spans="1:7" ht="26.45" customHeight="1" x14ac:dyDescent="0.25">
      <c r="A253" s="188" t="s">
        <v>182</v>
      </c>
      <c r="B253" s="189">
        <v>23211.39</v>
      </c>
      <c r="C253" s="189">
        <v>1325200</v>
      </c>
      <c r="D253" s="189">
        <v>1316200</v>
      </c>
      <c r="E253" s="189">
        <v>136496.85</v>
      </c>
      <c r="F253" s="190">
        <v>588.05999999999995</v>
      </c>
      <c r="G253" s="191">
        <f t="shared" si="3"/>
        <v>10.370524996201185</v>
      </c>
    </row>
    <row r="254" spans="1:7" x14ac:dyDescent="0.25">
      <c r="A254" s="149" t="s">
        <v>49</v>
      </c>
      <c r="B254" s="150">
        <v>23211.39</v>
      </c>
      <c r="C254" s="150">
        <v>1325200</v>
      </c>
      <c r="D254" s="150">
        <v>1316200</v>
      </c>
      <c r="E254" s="150">
        <v>136496.85</v>
      </c>
      <c r="F254" s="153">
        <v>588.05999999999995</v>
      </c>
      <c r="G254" s="152">
        <f t="shared" si="3"/>
        <v>10.370524996201185</v>
      </c>
    </row>
    <row r="255" spans="1:7" x14ac:dyDescent="0.25">
      <c r="A255" s="245" t="s">
        <v>104</v>
      </c>
      <c r="B255" s="246">
        <v>4924.5</v>
      </c>
      <c r="C255" s="246">
        <v>33200</v>
      </c>
      <c r="D255" s="246">
        <v>33200</v>
      </c>
      <c r="E255" s="246">
        <v>10136.790000000001</v>
      </c>
      <c r="F255" s="247">
        <v>205.84</v>
      </c>
      <c r="G255" s="248">
        <f t="shared" si="3"/>
        <v>30.532500000000002</v>
      </c>
    </row>
    <row r="256" spans="1:7" x14ac:dyDescent="0.25">
      <c r="A256" s="154" t="s">
        <v>45</v>
      </c>
      <c r="B256" s="155">
        <v>4924.5</v>
      </c>
      <c r="C256" s="155">
        <v>33200</v>
      </c>
      <c r="D256" s="155">
        <v>33200</v>
      </c>
      <c r="E256" s="155">
        <v>10136.790000000001</v>
      </c>
      <c r="F256" s="156">
        <v>205.84</v>
      </c>
      <c r="G256" s="152">
        <f t="shared" si="3"/>
        <v>30.532500000000002</v>
      </c>
    </row>
    <row r="257" spans="1:7" x14ac:dyDescent="0.25">
      <c r="A257" s="154" t="s">
        <v>124</v>
      </c>
      <c r="B257" s="155">
        <v>4924.5</v>
      </c>
      <c r="C257" s="154"/>
      <c r="D257" s="154"/>
      <c r="E257" s="155">
        <v>10136.790000000001</v>
      </c>
      <c r="F257" s="156">
        <v>205.84</v>
      </c>
      <c r="G257" s="152">
        <v>0</v>
      </c>
    </row>
    <row r="258" spans="1:7" x14ac:dyDescent="0.25">
      <c r="A258" s="149" t="s">
        <v>130</v>
      </c>
      <c r="B258" s="150">
        <v>4924.5</v>
      </c>
      <c r="C258" s="149"/>
      <c r="D258" s="149"/>
      <c r="E258" s="150">
        <v>10136.790000000001</v>
      </c>
      <c r="F258" s="153">
        <v>205.84</v>
      </c>
      <c r="G258" s="152">
        <v>0</v>
      </c>
    </row>
    <row r="259" spans="1:7" x14ac:dyDescent="0.25">
      <c r="A259" s="245" t="s">
        <v>86</v>
      </c>
      <c r="B259" s="249">
        <v>287.68</v>
      </c>
      <c r="C259" s="246">
        <v>92000</v>
      </c>
      <c r="D259" s="246">
        <v>83000</v>
      </c>
      <c r="E259" s="246">
        <v>14429.66</v>
      </c>
      <c r="F259" s="251">
        <v>5015.87</v>
      </c>
      <c r="G259" s="248">
        <f t="shared" si="3"/>
        <v>17.38513253012048</v>
      </c>
    </row>
    <row r="260" spans="1:7" x14ac:dyDescent="0.25">
      <c r="A260" s="154" t="s">
        <v>45</v>
      </c>
      <c r="B260" s="159">
        <v>287.68</v>
      </c>
      <c r="C260" s="154"/>
      <c r="D260" s="154"/>
      <c r="E260" s="154"/>
      <c r="F260" s="161"/>
      <c r="G260" s="152">
        <v>0</v>
      </c>
    </row>
    <row r="261" spans="1:7" x14ac:dyDescent="0.25">
      <c r="A261" s="154" t="s">
        <v>124</v>
      </c>
      <c r="B261" s="159">
        <v>287.68</v>
      </c>
      <c r="C261" s="154"/>
      <c r="D261" s="154"/>
      <c r="E261" s="154"/>
      <c r="F261" s="161"/>
      <c r="G261" s="152">
        <v>0</v>
      </c>
    </row>
    <row r="262" spans="1:7" x14ac:dyDescent="0.25">
      <c r="A262" s="149" t="s">
        <v>130</v>
      </c>
      <c r="B262" s="157">
        <v>287.68</v>
      </c>
      <c r="C262" s="149"/>
      <c r="D262" s="149"/>
      <c r="E262" s="149"/>
      <c r="F262" s="158"/>
      <c r="G262" s="152">
        <v>0</v>
      </c>
    </row>
    <row r="263" spans="1:7" ht="26.25" x14ac:dyDescent="0.25">
      <c r="A263" s="154" t="s">
        <v>47</v>
      </c>
      <c r="B263" s="154"/>
      <c r="C263" s="155">
        <v>92000</v>
      </c>
      <c r="D263" s="155">
        <v>83000</v>
      </c>
      <c r="E263" s="155">
        <v>14429.66</v>
      </c>
      <c r="F263" s="161"/>
      <c r="G263" s="152">
        <f t="shared" si="3"/>
        <v>17.38513253012048</v>
      </c>
    </row>
    <row r="264" spans="1:7" x14ac:dyDescent="0.25">
      <c r="A264" s="154" t="s">
        <v>148</v>
      </c>
      <c r="B264" s="154"/>
      <c r="C264" s="154"/>
      <c r="D264" s="154"/>
      <c r="E264" s="155">
        <v>14429.66</v>
      </c>
      <c r="F264" s="161"/>
      <c r="G264" s="152">
        <v>0</v>
      </c>
    </row>
    <row r="265" spans="1:7" x14ac:dyDescent="0.25">
      <c r="A265" s="149" t="s">
        <v>149</v>
      </c>
      <c r="B265" s="149"/>
      <c r="C265" s="149"/>
      <c r="D265" s="149"/>
      <c r="E265" s="150">
        <v>14429.66</v>
      </c>
      <c r="F265" s="158"/>
      <c r="G265" s="152">
        <v>0</v>
      </c>
    </row>
    <row r="266" spans="1:7" x14ac:dyDescent="0.25">
      <c r="A266" s="245" t="s">
        <v>90</v>
      </c>
      <c r="B266" s="246">
        <v>17999.21</v>
      </c>
      <c r="C266" s="246">
        <v>1200000</v>
      </c>
      <c r="D266" s="246">
        <v>1200000</v>
      </c>
      <c r="E266" s="246">
        <v>111930.4</v>
      </c>
      <c r="F266" s="247">
        <v>621.86</v>
      </c>
      <c r="G266" s="248">
        <f t="shared" si="3"/>
        <v>9.3275333333333332</v>
      </c>
    </row>
    <row r="267" spans="1:7" ht="26.25" x14ac:dyDescent="0.25">
      <c r="A267" s="154" t="s">
        <v>47</v>
      </c>
      <c r="B267" s="155">
        <v>17999.21</v>
      </c>
      <c r="C267" s="155">
        <v>1200000</v>
      </c>
      <c r="D267" s="155">
        <v>1200000</v>
      </c>
      <c r="E267" s="155">
        <v>111930.4</v>
      </c>
      <c r="F267" s="156">
        <v>621.86</v>
      </c>
      <c r="G267" s="152">
        <f t="shared" si="3"/>
        <v>9.3275333333333332</v>
      </c>
    </row>
    <row r="268" spans="1:7" x14ac:dyDescent="0.25">
      <c r="A268" s="154" t="s">
        <v>148</v>
      </c>
      <c r="B268" s="155">
        <v>17999.21</v>
      </c>
      <c r="C268" s="154"/>
      <c r="D268" s="154"/>
      <c r="E268" s="155">
        <v>111930.4</v>
      </c>
      <c r="F268" s="156">
        <v>621.86</v>
      </c>
      <c r="G268" s="152">
        <v>0</v>
      </c>
    </row>
    <row r="269" spans="1:7" x14ac:dyDescent="0.25">
      <c r="A269" s="149" t="s">
        <v>149</v>
      </c>
      <c r="B269" s="150">
        <v>17999.21</v>
      </c>
      <c r="C269" s="149"/>
      <c r="D269" s="149"/>
      <c r="E269" s="150">
        <v>111930.4</v>
      </c>
      <c r="F269" s="153">
        <v>621.86</v>
      </c>
      <c r="G269" s="152">
        <v>0</v>
      </c>
    </row>
    <row r="270" spans="1:7" ht="24.6" customHeight="1" x14ac:dyDescent="0.25">
      <c r="A270" s="188" t="s">
        <v>183</v>
      </c>
      <c r="B270" s="189">
        <v>67662.78</v>
      </c>
      <c r="C270" s="189">
        <v>1264060</v>
      </c>
      <c r="D270" s="189">
        <v>1076291.6499999999</v>
      </c>
      <c r="E270" s="189">
        <v>74832.86</v>
      </c>
      <c r="F270" s="190">
        <v>110.6</v>
      </c>
      <c r="G270" s="191">
        <f t="shared" si="3"/>
        <v>6.9528421966295104</v>
      </c>
    </row>
    <row r="271" spans="1:7" x14ac:dyDescent="0.25">
      <c r="A271" s="149" t="s">
        <v>49</v>
      </c>
      <c r="B271" s="150">
        <v>67662.78</v>
      </c>
      <c r="C271" s="150">
        <v>1264060</v>
      </c>
      <c r="D271" s="150">
        <v>1076291.6499999999</v>
      </c>
      <c r="E271" s="150">
        <v>74832.86</v>
      </c>
      <c r="F271" s="153">
        <v>110.6</v>
      </c>
      <c r="G271" s="152">
        <f t="shared" si="3"/>
        <v>6.9528421966295104</v>
      </c>
    </row>
    <row r="272" spans="1:7" x14ac:dyDescent="0.25">
      <c r="A272" s="245" t="s">
        <v>86</v>
      </c>
      <c r="B272" s="246">
        <v>6683.06</v>
      </c>
      <c r="C272" s="246">
        <v>180150</v>
      </c>
      <c r="D272" s="246">
        <v>150348.75</v>
      </c>
      <c r="E272" s="246">
        <v>6135.28</v>
      </c>
      <c r="F272" s="247">
        <v>91.8</v>
      </c>
      <c r="G272" s="248">
        <f t="shared" si="3"/>
        <v>4.0806990413954223</v>
      </c>
    </row>
    <row r="273" spans="1:7" x14ac:dyDescent="0.25">
      <c r="A273" s="154" t="s">
        <v>45</v>
      </c>
      <c r="B273" s="155">
        <v>6683.06</v>
      </c>
      <c r="C273" s="155">
        <v>10150</v>
      </c>
      <c r="D273" s="155">
        <v>43848.75</v>
      </c>
      <c r="E273" s="155">
        <v>6135.28</v>
      </c>
      <c r="F273" s="156">
        <v>91.8</v>
      </c>
      <c r="G273" s="152">
        <f t="shared" si="3"/>
        <v>13.991915390974658</v>
      </c>
    </row>
    <row r="274" spans="1:7" x14ac:dyDescent="0.25">
      <c r="A274" s="154" t="s">
        <v>115</v>
      </c>
      <c r="B274" s="155">
        <v>6683.06</v>
      </c>
      <c r="C274" s="154"/>
      <c r="D274" s="154"/>
      <c r="E274" s="155">
        <v>5948.65</v>
      </c>
      <c r="F274" s="156">
        <v>89.01</v>
      </c>
      <c r="G274" s="152">
        <v>0</v>
      </c>
    </row>
    <row r="275" spans="1:7" x14ac:dyDescent="0.25">
      <c r="A275" s="149" t="s">
        <v>116</v>
      </c>
      <c r="B275" s="150">
        <v>2871.04</v>
      </c>
      <c r="C275" s="149"/>
      <c r="D275" s="149"/>
      <c r="E275" s="150">
        <v>3830.54</v>
      </c>
      <c r="F275" s="153">
        <v>133.41999999999999</v>
      </c>
      <c r="G275" s="152">
        <v>0</v>
      </c>
    </row>
    <row r="276" spans="1:7" x14ac:dyDescent="0.25">
      <c r="A276" s="149" t="s">
        <v>117</v>
      </c>
      <c r="B276" s="150">
        <v>3050.54</v>
      </c>
      <c r="C276" s="149"/>
      <c r="D276" s="149"/>
      <c r="E276" s="150">
        <v>1731.65</v>
      </c>
      <c r="F276" s="153">
        <v>56.77</v>
      </c>
      <c r="G276" s="152">
        <v>0</v>
      </c>
    </row>
    <row r="277" spans="1:7" x14ac:dyDescent="0.25">
      <c r="A277" s="149" t="s">
        <v>118</v>
      </c>
      <c r="B277" s="157">
        <v>761.48</v>
      </c>
      <c r="C277" s="149"/>
      <c r="D277" s="149"/>
      <c r="E277" s="157">
        <v>386.46</v>
      </c>
      <c r="F277" s="153">
        <v>50.75</v>
      </c>
      <c r="G277" s="152">
        <v>0</v>
      </c>
    </row>
    <row r="278" spans="1:7" x14ac:dyDescent="0.25">
      <c r="A278" s="154" t="s">
        <v>133</v>
      </c>
      <c r="B278" s="154"/>
      <c r="C278" s="154"/>
      <c r="D278" s="154"/>
      <c r="E278" s="159">
        <v>186.63</v>
      </c>
      <c r="F278" s="161"/>
      <c r="G278" s="152">
        <v>0</v>
      </c>
    </row>
    <row r="279" spans="1:7" x14ac:dyDescent="0.25">
      <c r="A279" s="149" t="s">
        <v>137</v>
      </c>
      <c r="B279" s="149"/>
      <c r="C279" s="149"/>
      <c r="D279" s="149"/>
      <c r="E279" s="157">
        <v>186.63</v>
      </c>
      <c r="F279" s="158"/>
      <c r="G279" s="152">
        <v>0</v>
      </c>
    </row>
    <row r="280" spans="1:7" x14ac:dyDescent="0.25">
      <c r="A280" s="154" t="s">
        <v>52</v>
      </c>
      <c r="B280" s="154"/>
      <c r="C280" s="155">
        <v>170000</v>
      </c>
      <c r="D280" s="155">
        <v>106500</v>
      </c>
      <c r="E280" s="154"/>
      <c r="F280" s="161"/>
      <c r="G280" s="152">
        <f t="shared" si="3"/>
        <v>0</v>
      </c>
    </row>
    <row r="281" spans="1:7" x14ac:dyDescent="0.25">
      <c r="A281" s="245" t="s">
        <v>90</v>
      </c>
      <c r="B281" s="246">
        <v>60979.72</v>
      </c>
      <c r="C281" s="246">
        <v>1083900</v>
      </c>
      <c r="D281" s="246">
        <v>925942.9</v>
      </c>
      <c r="E281" s="246">
        <v>68697.58</v>
      </c>
      <c r="F281" s="247">
        <v>112.66</v>
      </c>
      <c r="G281" s="248">
        <f t="shared" si="3"/>
        <v>7.4192026311773658</v>
      </c>
    </row>
    <row r="282" spans="1:7" x14ac:dyDescent="0.25">
      <c r="A282" s="154" t="s">
        <v>44</v>
      </c>
      <c r="B282" s="155">
        <v>21030.14</v>
      </c>
      <c r="C282" s="155">
        <v>6330</v>
      </c>
      <c r="D282" s="155">
        <v>71300</v>
      </c>
      <c r="E282" s="155">
        <v>33869.839999999997</v>
      </c>
      <c r="F282" s="156">
        <v>161.05000000000001</v>
      </c>
      <c r="G282" s="152">
        <f t="shared" si="3"/>
        <v>47.503281907433376</v>
      </c>
    </row>
    <row r="283" spans="1:7" x14ac:dyDescent="0.25">
      <c r="A283" s="154" t="s">
        <v>152</v>
      </c>
      <c r="B283" s="155">
        <v>17714.45</v>
      </c>
      <c r="C283" s="154"/>
      <c r="D283" s="154"/>
      <c r="E283" s="155">
        <v>28468.32</v>
      </c>
      <c r="F283" s="156">
        <v>160.71</v>
      </c>
      <c r="G283" s="152">
        <v>0</v>
      </c>
    </row>
    <row r="284" spans="1:7" x14ac:dyDescent="0.25">
      <c r="A284" s="149" t="s">
        <v>153</v>
      </c>
      <c r="B284" s="150">
        <v>17714.45</v>
      </c>
      <c r="C284" s="149"/>
      <c r="D284" s="149"/>
      <c r="E284" s="150">
        <v>28468.32</v>
      </c>
      <c r="F284" s="153">
        <v>160.71</v>
      </c>
      <c r="G284" s="152">
        <v>0</v>
      </c>
    </row>
    <row r="285" spans="1:7" x14ac:dyDescent="0.25">
      <c r="A285" s="154" t="s">
        <v>154</v>
      </c>
      <c r="B285" s="159">
        <v>392.81</v>
      </c>
      <c r="C285" s="154"/>
      <c r="D285" s="154"/>
      <c r="E285" s="159">
        <v>704.12</v>
      </c>
      <c r="F285" s="156">
        <v>179.25</v>
      </c>
      <c r="G285" s="152">
        <v>0</v>
      </c>
    </row>
    <row r="286" spans="1:7" x14ac:dyDescent="0.25">
      <c r="A286" s="149" t="s">
        <v>155</v>
      </c>
      <c r="B286" s="157">
        <v>392.81</v>
      </c>
      <c r="C286" s="149"/>
      <c r="D286" s="149"/>
      <c r="E286" s="157">
        <v>704.12</v>
      </c>
      <c r="F286" s="153">
        <v>179.25</v>
      </c>
      <c r="G286" s="152">
        <v>0</v>
      </c>
    </row>
    <row r="287" spans="1:7" x14ac:dyDescent="0.25">
      <c r="A287" s="154" t="s">
        <v>156</v>
      </c>
      <c r="B287" s="155">
        <v>2922.88</v>
      </c>
      <c r="C287" s="154"/>
      <c r="D287" s="154"/>
      <c r="E287" s="155">
        <v>4697.3999999999996</v>
      </c>
      <c r="F287" s="156">
        <v>160.71</v>
      </c>
      <c r="G287" s="152">
        <v>0</v>
      </c>
    </row>
    <row r="288" spans="1:7" x14ac:dyDescent="0.25">
      <c r="A288" s="149" t="s">
        <v>157</v>
      </c>
      <c r="B288" s="150">
        <v>2922.88</v>
      </c>
      <c r="C288" s="149"/>
      <c r="D288" s="149"/>
      <c r="E288" s="150">
        <v>4697.3999999999996</v>
      </c>
      <c r="F288" s="153">
        <v>160.71</v>
      </c>
      <c r="G288" s="152">
        <v>0</v>
      </c>
    </row>
    <row r="289" spans="1:7" x14ac:dyDescent="0.25">
      <c r="A289" s="154" t="s">
        <v>45</v>
      </c>
      <c r="B289" s="155">
        <v>39949.58</v>
      </c>
      <c r="C289" s="155">
        <v>60600</v>
      </c>
      <c r="D289" s="155">
        <v>250642.9</v>
      </c>
      <c r="E289" s="155">
        <v>34827.74</v>
      </c>
      <c r="F289" s="156">
        <v>87.18</v>
      </c>
      <c r="G289" s="152">
        <f t="shared" si="3"/>
        <v>13.895362685318435</v>
      </c>
    </row>
    <row r="290" spans="1:7" x14ac:dyDescent="0.25">
      <c r="A290" s="154" t="s">
        <v>115</v>
      </c>
      <c r="B290" s="155">
        <v>39949.58</v>
      </c>
      <c r="C290" s="154"/>
      <c r="D290" s="154"/>
      <c r="E290" s="155">
        <v>33770.1</v>
      </c>
      <c r="F290" s="156">
        <v>84.53</v>
      </c>
      <c r="G290" s="152">
        <v>0</v>
      </c>
    </row>
    <row r="291" spans="1:7" x14ac:dyDescent="0.25">
      <c r="A291" s="149" t="s">
        <v>116</v>
      </c>
      <c r="B291" s="150">
        <v>16570.52</v>
      </c>
      <c r="C291" s="149"/>
      <c r="D291" s="149"/>
      <c r="E291" s="150">
        <v>21767.360000000001</v>
      </c>
      <c r="F291" s="153">
        <v>131.36000000000001</v>
      </c>
      <c r="G291" s="152">
        <v>0</v>
      </c>
    </row>
    <row r="292" spans="1:7" x14ac:dyDescent="0.25">
      <c r="A292" s="149" t="s">
        <v>117</v>
      </c>
      <c r="B292" s="150">
        <v>19063.939999999999</v>
      </c>
      <c r="C292" s="149"/>
      <c r="D292" s="149"/>
      <c r="E292" s="150">
        <v>9812.7999999999993</v>
      </c>
      <c r="F292" s="153">
        <v>51.47</v>
      </c>
      <c r="G292" s="152">
        <v>0</v>
      </c>
    </row>
    <row r="293" spans="1:7" x14ac:dyDescent="0.25">
      <c r="A293" s="149" t="s">
        <v>118</v>
      </c>
      <c r="B293" s="150">
        <v>4315.12</v>
      </c>
      <c r="C293" s="149"/>
      <c r="D293" s="149"/>
      <c r="E293" s="150">
        <v>2189.94</v>
      </c>
      <c r="F293" s="153">
        <v>50.75</v>
      </c>
      <c r="G293" s="152">
        <v>0</v>
      </c>
    </row>
    <row r="294" spans="1:7" x14ac:dyDescent="0.25">
      <c r="A294" s="154" t="s">
        <v>133</v>
      </c>
      <c r="B294" s="154"/>
      <c r="C294" s="154"/>
      <c r="D294" s="154"/>
      <c r="E294" s="155">
        <v>1057.6400000000001</v>
      </c>
      <c r="F294" s="161"/>
      <c r="G294" s="152">
        <v>0</v>
      </c>
    </row>
    <row r="295" spans="1:7" x14ac:dyDescent="0.25">
      <c r="A295" s="149" t="s">
        <v>137</v>
      </c>
      <c r="B295" s="149"/>
      <c r="C295" s="149"/>
      <c r="D295" s="149"/>
      <c r="E295" s="150">
        <v>1057.6400000000001</v>
      </c>
      <c r="F295" s="158"/>
      <c r="G295" s="152">
        <v>0</v>
      </c>
    </row>
    <row r="296" spans="1:7" x14ac:dyDescent="0.25">
      <c r="A296" s="154" t="s">
        <v>52</v>
      </c>
      <c r="B296" s="154"/>
      <c r="C296" s="155">
        <v>960000</v>
      </c>
      <c r="D296" s="155">
        <v>604000</v>
      </c>
      <c r="E296" s="154"/>
      <c r="F296" s="161"/>
      <c r="G296" s="152">
        <f t="shared" si="3"/>
        <v>0</v>
      </c>
    </row>
    <row r="297" spans="1:7" ht="24.6" customHeight="1" x14ac:dyDescent="0.25">
      <c r="A297" s="177" t="s">
        <v>184</v>
      </c>
      <c r="B297" s="178">
        <v>413547.93</v>
      </c>
      <c r="C297" s="178">
        <v>1166000</v>
      </c>
      <c r="D297" s="178">
        <v>1213500</v>
      </c>
      <c r="E297" s="178">
        <v>565566.96</v>
      </c>
      <c r="F297" s="179">
        <v>136.76</v>
      </c>
      <c r="G297" s="180">
        <f t="shared" si="3"/>
        <v>46.606259579728054</v>
      </c>
    </row>
    <row r="298" spans="1:7" ht="28.9" customHeight="1" x14ac:dyDescent="0.25">
      <c r="A298" s="188" t="s">
        <v>185</v>
      </c>
      <c r="B298" s="189">
        <v>413547.93</v>
      </c>
      <c r="C298" s="189">
        <v>1166000</v>
      </c>
      <c r="D298" s="189">
        <v>1213500</v>
      </c>
      <c r="E298" s="189">
        <v>565566.96</v>
      </c>
      <c r="F298" s="190">
        <v>136.76</v>
      </c>
      <c r="G298" s="191">
        <f t="shared" si="3"/>
        <v>46.606259579728054</v>
      </c>
    </row>
    <row r="299" spans="1:7" x14ac:dyDescent="0.25">
      <c r="A299" s="149" t="s">
        <v>43</v>
      </c>
      <c r="B299" s="150">
        <v>413547.93</v>
      </c>
      <c r="C299" s="150">
        <v>1166000</v>
      </c>
      <c r="D299" s="150">
        <v>1213500</v>
      </c>
      <c r="E299" s="150">
        <v>565566.96</v>
      </c>
      <c r="F299" s="153">
        <v>136.76</v>
      </c>
      <c r="G299" s="152">
        <f t="shared" si="3"/>
        <v>46.606259579728054</v>
      </c>
    </row>
    <row r="300" spans="1:7" x14ac:dyDescent="0.25">
      <c r="A300" s="245" t="s">
        <v>88</v>
      </c>
      <c r="B300" s="246">
        <v>413547.93</v>
      </c>
      <c r="C300" s="246">
        <v>1166000</v>
      </c>
      <c r="D300" s="246">
        <v>1213500</v>
      </c>
      <c r="E300" s="246">
        <v>565566.96</v>
      </c>
      <c r="F300" s="247">
        <v>136.76</v>
      </c>
      <c r="G300" s="248">
        <f t="shared" si="3"/>
        <v>46.606259579728054</v>
      </c>
    </row>
    <row r="301" spans="1:7" x14ac:dyDescent="0.25">
      <c r="A301" s="154" t="s">
        <v>44</v>
      </c>
      <c r="B301" s="155">
        <v>409631.29</v>
      </c>
      <c r="C301" s="155">
        <v>1145000</v>
      </c>
      <c r="D301" s="155">
        <v>1192500</v>
      </c>
      <c r="E301" s="155">
        <v>561250.4</v>
      </c>
      <c r="F301" s="156">
        <v>137.01</v>
      </c>
      <c r="G301" s="152">
        <f t="shared" si="3"/>
        <v>47.065023060796648</v>
      </c>
    </row>
    <row r="302" spans="1:7" x14ac:dyDescent="0.25">
      <c r="A302" s="154" t="s">
        <v>152</v>
      </c>
      <c r="B302" s="155">
        <v>338339.09</v>
      </c>
      <c r="C302" s="154"/>
      <c r="D302" s="154"/>
      <c r="E302" s="155">
        <v>466496.28</v>
      </c>
      <c r="F302" s="156">
        <v>137.88</v>
      </c>
      <c r="G302" s="152">
        <v>0</v>
      </c>
    </row>
    <row r="303" spans="1:7" x14ac:dyDescent="0.25">
      <c r="A303" s="149" t="s">
        <v>153</v>
      </c>
      <c r="B303" s="150">
        <v>338339.09</v>
      </c>
      <c r="C303" s="149"/>
      <c r="D303" s="149"/>
      <c r="E303" s="150">
        <v>466496.28</v>
      </c>
      <c r="F303" s="153">
        <v>137.88</v>
      </c>
      <c r="G303" s="152">
        <v>0</v>
      </c>
    </row>
    <row r="304" spans="1:7" x14ac:dyDescent="0.25">
      <c r="A304" s="154" t="s">
        <v>154</v>
      </c>
      <c r="B304" s="155">
        <v>16916.080000000002</v>
      </c>
      <c r="C304" s="154"/>
      <c r="D304" s="154"/>
      <c r="E304" s="155">
        <v>18108.669999999998</v>
      </c>
      <c r="F304" s="156">
        <v>107.05</v>
      </c>
      <c r="G304" s="152">
        <v>0</v>
      </c>
    </row>
    <row r="305" spans="1:7" x14ac:dyDescent="0.25">
      <c r="A305" s="149" t="s">
        <v>155</v>
      </c>
      <c r="B305" s="150">
        <v>16916.080000000002</v>
      </c>
      <c r="C305" s="149"/>
      <c r="D305" s="149"/>
      <c r="E305" s="150">
        <v>18108.669999999998</v>
      </c>
      <c r="F305" s="153">
        <v>107.05</v>
      </c>
      <c r="G305" s="152">
        <v>0</v>
      </c>
    </row>
    <row r="306" spans="1:7" x14ac:dyDescent="0.25">
      <c r="A306" s="154" t="s">
        <v>156</v>
      </c>
      <c r="B306" s="155">
        <v>54376.12</v>
      </c>
      <c r="C306" s="154"/>
      <c r="D306" s="154"/>
      <c r="E306" s="155">
        <v>76645.45</v>
      </c>
      <c r="F306" s="156">
        <v>140.94999999999999</v>
      </c>
      <c r="G306" s="152">
        <v>0</v>
      </c>
    </row>
    <row r="307" spans="1:7" x14ac:dyDescent="0.25">
      <c r="A307" s="149" t="s">
        <v>157</v>
      </c>
      <c r="B307" s="150">
        <v>54280.03</v>
      </c>
      <c r="C307" s="149"/>
      <c r="D307" s="149"/>
      <c r="E307" s="150">
        <v>76600.33</v>
      </c>
      <c r="F307" s="153">
        <v>141.12</v>
      </c>
      <c r="G307" s="152">
        <v>0</v>
      </c>
    </row>
    <row r="308" spans="1:7" ht="26.25" x14ac:dyDescent="0.25">
      <c r="A308" s="149" t="s">
        <v>186</v>
      </c>
      <c r="B308" s="157">
        <v>96.09</v>
      </c>
      <c r="C308" s="149"/>
      <c r="D308" s="149"/>
      <c r="E308" s="157">
        <v>45.12</v>
      </c>
      <c r="F308" s="153">
        <v>46.96</v>
      </c>
      <c r="G308" s="152">
        <v>0</v>
      </c>
    </row>
    <row r="309" spans="1:7" x14ac:dyDescent="0.25">
      <c r="A309" s="154" t="s">
        <v>45</v>
      </c>
      <c r="B309" s="155">
        <v>3916.64</v>
      </c>
      <c r="C309" s="155">
        <v>15000</v>
      </c>
      <c r="D309" s="155">
        <v>15000</v>
      </c>
      <c r="E309" s="155">
        <v>3251.23</v>
      </c>
      <c r="F309" s="156">
        <v>83.01</v>
      </c>
      <c r="G309" s="152">
        <f t="shared" ref="G309:G320" si="4">E309/D309*100</f>
        <v>21.674866666666667</v>
      </c>
    </row>
    <row r="310" spans="1:7" x14ac:dyDescent="0.25">
      <c r="A310" s="154" t="s">
        <v>133</v>
      </c>
      <c r="B310" s="155">
        <v>3916.64</v>
      </c>
      <c r="C310" s="154"/>
      <c r="D310" s="154"/>
      <c r="E310" s="155">
        <v>3251.23</v>
      </c>
      <c r="F310" s="156">
        <v>83.01</v>
      </c>
      <c r="G310" s="152">
        <v>0</v>
      </c>
    </row>
    <row r="311" spans="1:7" x14ac:dyDescent="0.25">
      <c r="A311" s="149" t="s">
        <v>136</v>
      </c>
      <c r="B311" s="150">
        <v>1244.28</v>
      </c>
      <c r="C311" s="149"/>
      <c r="D311" s="149"/>
      <c r="E311" s="150">
        <v>3251.23</v>
      </c>
      <c r="F311" s="153">
        <v>261.29000000000002</v>
      </c>
      <c r="G311" s="152">
        <v>0</v>
      </c>
    </row>
    <row r="312" spans="1:7" x14ac:dyDescent="0.25">
      <c r="A312" s="149" t="s">
        <v>187</v>
      </c>
      <c r="B312" s="150">
        <v>2672.36</v>
      </c>
      <c r="C312" s="149"/>
      <c r="D312" s="149"/>
      <c r="E312" s="149"/>
      <c r="F312" s="158"/>
      <c r="G312" s="152">
        <v>0</v>
      </c>
    </row>
    <row r="313" spans="1:7" x14ac:dyDescent="0.25">
      <c r="A313" s="154" t="s">
        <v>46</v>
      </c>
      <c r="B313" s="154"/>
      <c r="C313" s="155">
        <v>6000</v>
      </c>
      <c r="D313" s="155">
        <v>6000</v>
      </c>
      <c r="E313" s="155">
        <v>1065.33</v>
      </c>
      <c r="F313" s="161"/>
      <c r="G313" s="152">
        <f t="shared" si="4"/>
        <v>17.755499999999998</v>
      </c>
    </row>
    <row r="314" spans="1:7" x14ac:dyDescent="0.25">
      <c r="A314" s="154" t="s">
        <v>138</v>
      </c>
      <c r="B314" s="154"/>
      <c r="C314" s="154"/>
      <c r="D314" s="154"/>
      <c r="E314" s="155">
        <v>1065.33</v>
      </c>
      <c r="F314" s="161"/>
      <c r="G314" s="152">
        <v>0</v>
      </c>
    </row>
    <row r="315" spans="1:7" ht="15.75" thickBot="1" x14ac:dyDescent="0.3">
      <c r="A315" s="163" t="s">
        <v>140</v>
      </c>
      <c r="B315" s="163"/>
      <c r="C315" s="163"/>
      <c r="D315" s="163"/>
      <c r="E315" s="164">
        <v>1065.33</v>
      </c>
      <c r="F315" s="165"/>
      <c r="G315" s="166">
        <v>0</v>
      </c>
    </row>
    <row r="316" spans="1:7" ht="15" customHeight="1" x14ac:dyDescent="0.25">
      <c r="A316" s="182" t="s">
        <v>8</v>
      </c>
      <c r="B316" s="194">
        <v>625503.92000000004</v>
      </c>
      <c r="C316" s="194">
        <v>4373870</v>
      </c>
      <c r="D316" s="194">
        <v>4301963.5</v>
      </c>
      <c r="E316" s="195" t="s">
        <v>188</v>
      </c>
      <c r="F316" s="195">
        <v>146.53</v>
      </c>
      <c r="G316" s="256">
        <v>0</v>
      </c>
    </row>
    <row r="317" spans="1:7" x14ac:dyDescent="0.25">
      <c r="A317" s="183" t="s">
        <v>196</v>
      </c>
      <c r="B317" s="196"/>
      <c r="C317" s="196"/>
      <c r="D317" s="196"/>
      <c r="E317" s="196"/>
      <c r="F317" s="196"/>
      <c r="G317" s="257">
        <v>0</v>
      </c>
    </row>
    <row r="318" spans="1:7" x14ac:dyDescent="0.25">
      <c r="A318" s="183" t="s">
        <v>6</v>
      </c>
      <c r="B318" s="197">
        <v>625503.92000000004</v>
      </c>
      <c r="C318" s="196" t="s">
        <v>14</v>
      </c>
      <c r="D318" s="197">
        <v>1954233.5</v>
      </c>
      <c r="E318" s="197">
        <v>784246.28</v>
      </c>
      <c r="F318" s="196">
        <v>125.37</v>
      </c>
      <c r="G318" s="257">
        <f t="shared" si="4"/>
        <v>40.130633314800917</v>
      </c>
    </row>
    <row r="319" spans="1:7" x14ac:dyDescent="0.25">
      <c r="A319" s="183" t="s">
        <v>7</v>
      </c>
      <c r="B319" s="197">
        <v>20148.580000000002</v>
      </c>
      <c r="C319" s="197">
        <v>2761200</v>
      </c>
      <c r="D319" s="197">
        <v>2347730</v>
      </c>
      <c r="E319" s="197">
        <v>132316.6</v>
      </c>
      <c r="F319" s="196">
        <v>656.7</v>
      </c>
      <c r="G319" s="257">
        <f t="shared" si="4"/>
        <v>5.6359376930055838</v>
      </c>
    </row>
    <row r="320" spans="1:7" ht="15.75" thickBot="1" x14ac:dyDescent="0.3">
      <c r="A320" s="187" t="s">
        <v>189</v>
      </c>
      <c r="B320" s="198">
        <f>SUM(B318+B319)</f>
        <v>645652.5</v>
      </c>
      <c r="C320" s="198">
        <v>4373870</v>
      </c>
      <c r="D320" s="198">
        <f>D318+D319</f>
        <v>4301963.5</v>
      </c>
      <c r="E320" s="198">
        <f>E318+E319</f>
        <v>916562.88</v>
      </c>
      <c r="F320" s="199">
        <v>141.94999999999999</v>
      </c>
      <c r="G320" s="258">
        <f t="shared" si="4"/>
        <v>21.305687042672492</v>
      </c>
    </row>
  </sheetData>
  <mergeCells count="4">
    <mergeCell ref="C3:D3"/>
    <mergeCell ref="C4:D4"/>
    <mergeCell ref="C41:D41"/>
    <mergeCell ref="C2:D2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1996-CC39-479F-BA4D-DA11F8A6A7FE}">
  <sheetPr>
    <pageSetUpPr fitToPage="1"/>
  </sheetPr>
  <dimension ref="B2:I49"/>
  <sheetViews>
    <sheetView topLeftCell="B7" workbookViewId="0">
      <selection activeCell="I12" sqref="I12"/>
    </sheetView>
  </sheetViews>
  <sheetFormatPr defaultRowHeight="15" x14ac:dyDescent="0.25"/>
  <cols>
    <col min="2" max="2" width="21.28515625" customWidth="1"/>
    <col min="3" max="3" width="30.42578125" customWidth="1"/>
    <col min="4" max="4" width="27.5703125" customWidth="1"/>
    <col min="5" max="5" width="26" customWidth="1"/>
    <col min="6" max="6" width="23.42578125" customWidth="1"/>
    <col min="7" max="7" width="27.42578125" customWidth="1"/>
    <col min="8" max="8" width="21.5703125" customWidth="1"/>
    <col min="9" max="9" width="19" customWidth="1"/>
  </cols>
  <sheetData>
    <row r="2" spans="2:9" x14ac:dyDescent="0.25">
      <c r="B2" s="62"/>
      <c r="C2" s="62"/>
      <c r="D2" s="62"/>
      <c r="E2" s="63" t="s">
        <v>55</v>
      </c>
      <c r="F2" s="64"/>
      <c r="G2" s="65"/>
      <c r="H2" s="62"/>
      <c r="I2" s="62"/>
    </row>
    <row r="3" spans="2:9" x14ac:dyDescent="0.25">
      <c r="B3" s="62"/>
      <c r="C3" s="62"/>
      <c r="D3" s="273" t="s">
        <v>56</v>
      </c>
      <c r="E3" s="273"/>
      <c r="F3" s="273"/>
      <c r="G3" s="65"/>
      <c r="H3" s="62"/>
      <c r="I3" s="62"/>
    </row>
    <row r="4" spans="2:9" ht="15.75" thickBot="1" x14ac:dyDescent="0.3">
      <c r="B4" s="62"/>
      <c r="C4" s="62"/>
      <c r="D4" s="62"/>
      <c r="E4" s="62"/>
      <c r="F4" s="62"/>
      <c r="G4" s="62"/>
      <c r="H4" s="62"/>
      <c r="I4" s="62"/>
    </row>
    <row r="5" spans="2:9" ht="64.900000000000006" customHeight="1" thickBot="1" x14ac:dyDescent="0.3">
      <c r="B5" s="66" t="s">
        <v>57</v>
      </c>
      <c r="C5" s="67" t="s">
        <v>58</v>
      </c>
      <c r="D5" s="68" t="s">
        <v>59</v>
      </c>
      <c r="E5" s="259" t="s">
        <v>60</v>
      </c>
      <c r="F5" s="69" t="s">
        <v>61</v>
      </c>
      <c r="G5" s="70" t="s">
        <v>78</v>
      </c>
      <c r="H5" s="71" t="s">
        <v>62</v>
      </c>
      <c r="I5" s="68" t="s">
        <v>63</v>
      </c>
    </row>
    <row r="6" spans="2:9" ht="15.75" thickBot="1" x14ac:dyDescent="0.3">
      <c r="B6" s="72"/>
      <c r="C6" s="73" t="s">
        <v>21</v>
      </c>
      <c r="D6" s="74">
        <v>2</v>
      </c>
      <c r="E6" s="260" t="s">
        <v>19</v>
      </c>
      <c r="F6" s="75" t="s">
        <v>18</v>
      </c>
      <c r="G6" s="76" t="s">
        <v>17</v>
      </c>
      <c r="H6" s="77" t="s">
        <v>16</v>
      </c>
      <c r="I6" s="78" t="s">
        <v>30</v>
      </c>
    </row>
    <row r="7" spans="2:9" ht="18" customHeight="1" x14ac:dyDescent="0.25">
      <c r="B7" s="79">
        <v>1</v>
      </c>
      <c r="C7" s="80" t="s">
        <v>64</v>
      </c>
      <c r="D7" s="81"/>
      <c r="E7" s="88"/>
      <c r="F7" s="82"/>
      <c r="G7" s="82"/>
      <c r="H7" s="83"/>
      <c r="I7" s="84"/>
    </row>
    <row r="8" spans="2:9" ht="18" customHeight="1" x14ac:dyDescent="0.25">
      <c r="B8" s="85"/>
      <c r="C8" s="86" t="s">
        <v>65</v>
      </c>
      <c r="D8" s="87">
        <v>44710.559999999998</v>
      </c>
      <c r="E8" s="88">
        <v>368700</v>
      </c>
      <c r="F8" s="82">
        <v>368700</v>
      </c>
      <c r="G8" s="82">
        <v>11232.36</v>
      </c>
      <c r="H8" s="83">
        <f>G8/D8*100</f>
        <v>25.122387194434602</v>
      </c>
      <c r="I8" s="84">
        <f>G8/F8*100</f>
        <v>3.0464768104149718</v>
      </c>
    </row>
    <row r="9" spans="2:9" ht="18" customHeight="1" x14ac:dyDescent="0.25">
      <c r="B9" s="85"/>
      <c r="C9" s="86" t="s">
        <v>66</v>
      </c>
      <c r="D9" s="87">
        <v>8114.97</v>
      </c>
      <c r="E9" s="88">
        <v>368700</v>
      </c>
      <c r="F9" s="82">
        <v>368700</v>
      </c>
      <c r="G9" s="88">
        <v>10913.03</v>
      </c>
      <c r="H9" s="83">
        <f t="shared" ref="H9:H49" si="0">G9/D9*100</f>
        <v>134.48022605135941</v>
      </c>
      <c r="I9" s="84">
        <f t="shared" ref="I9:I49" si="1">G9/F9*100</f>
        <v>2.9598671006238133</v>
      </c>
    </row>
    <row r="10" spans="2:9" ht="19.899999999999999" customHeight="1" x14ac:dyDescent="0.25">
      <c r="B10" s="85"/>
      <c r="C10" s="86" t="s">
        <v>29</v>
      </c>
      <c r="D10" s="81">
        <f>SUM(D8-D9)</f>
        <v>36595.589999999997</v>
      </c>
      <c r="E10" s="89">
        <f t="shared" ref="E10:F10" si="2">SUM(E8-E9)</f>
        <v>0</v>
      </c>
      <c r="F10" s="81">
        <f t="shared" si="2"/>
        <v>0</v>
      </c>
      <c r="G10" s="89">
        <f>SUM(G8-G9)</f>
        <v>319.32999999999993</v>
      </c>
      <c r="H10" s="211">
        <f t="shared" si="0"/>
        <v>0.87259147891863464</v>
      </c>
      <c r="I10" s="212">
        <v>0</v>
      </c>
    </row>
    <row r="11" spans="2:9" ht="18" customHeight="1" x14ac:dyDescent="0.25">
      <c r="B11" s="79">
        <v>3</v>
      </c>
      <c r="C11" s="80" t="s">
        <v>67</v>
      </c>
      <c r="D11" s="81"/>
      <c r="E11" s="88"/>
      <c r="F11" s="82"/>
      <c r="G11" s="88"/>
      <c r="H11" s="83"/>
      <c r="I11" s="84"/>
    </row>
    <row r="12" spans="2:9" ht="18" customHeight="1" x14ac:dyDescent="0.25">
      <c r="B12" s="85"/>
      <c r="C12" s="86" t="s">
        <v>65</v>
      </c>
      <c r="D12" s="87">
        <v>53058.73</v>
      </c>
      <c r="E12" s="88">
        <v>96000</v>
      </c>
      <c r="F12" s="82">
        <v>96000</v>
      </c>
      <c r="G12" s="88">
        <v>60826.38</v>
      </c>
      <c r="H12" s="83">
        <f t="shared" si="0"/>
        <v>114.63972092811116</v>
      </c>
      <c r="I12" s="84">
        <f t="shared" si="1"/>
        <v>63.360812499999994</v>
      </c>
    </row>
    <row r="13" spans="2:9" ht="18" customHeight="1" x14ac:dyDescent="0.25">
      <c r="B13" s="85"/>
      <c r="C13" s="86" t="s">
        <v>66</v>
      </c>
      <c r="D13" s="87">
        <v>39950.35</v>
      </c>
      <c r="E13" s="88">
        <v>96000</v>
      </c>
      <c r="F13" s="82">
        <v>145556.85</v>
      </c>
      <c r="G13" s="88">
        <v>55759.97</v>
      </c>
      <c r="H13" s="83">
        <f t="shared" si="0"/>
        <v>139.57317019750766</v>
      </c>
      <c r="I13" s="84">
        <f t="shared" si="1"/>
        <v>38.308035657545489</v>
      </c>
    </row>
    <row r="14" spans="2:9" ht="18" customHeight="1" x14ac:dyDescent="0.25">
      <c r="B14" s="85"/>
      <c r="C14" s="86" t="s">
        <v>29</v>
      </c>
      <c r="D14" s="81">
        <f>D12-D13</f>
        <v>13108.380000000005</v>
      </c>
      <c r="E14" s="89">
        <f t="shared" ref="E14:G14" si="3">SUM(E12-E13)</f>
        <v>0</v>
      </c>
      <c r="F14" s="81">
        <f t="shared" si="3"/>
        <v>-49556.850000000006</v>
      </c>
      <c r="G14" s="89">
        <f t="shared" si="3"/>
        <v>5066.4099999999962</v>
      </c>
      <c r="H14" s="211">
        <f t="shared" si="0"/>
        <v>38.65016119459456</v>
      </c>
      <c r="I14" s="212">
        <f t="shared" si="1"/>
        <v>-10.223430262415782</v>
      </c>
    </row>
    <row r="15" spans="2:9" ht="27.6" customHeight="1" x14ac:dyDescent="0.25">
      <c r="B15" s="79">
        <v>4</v>
      </c>
      <c r="C15" s="80" t="s">
        <v>68</v>
      </c>
      <c r="D15" s="81"/>
      <c r="E15" s="88"/>
      <c r="F15" s="82"/>
      <c r="G15" s="88"/>
      <c r="H15" s="83"/>
      <c r="I15" s="84"/>
    </row>
    <row r="16" spans="2:9" ht="18" customHeight="1" x14ac:dyDescent="0.25">
      <c r="B16" s="85"/>
      <c r="C16" s="86" t="s">
        <v>65</v>
      </c>
      <c r="D16" s="87">
        <v>424.71</v>
      </c>
      <c r="E16" s="88">
        <v>1200</v>
      </c>
      <c r="F16" s="82">
        <v>1200</v>
      </c>
      <c r="G16" s="88">
        <v>0</v>
      </c>
      <c r="H16" s="83">
        <f t="shared" si="0"/>
        <v>0</v>
      </c>
      <c r="I16" s="84">
        <f t="shared" si="1"/>
        <v>0</v>
      </c>
    </row>
    <row r="17" spans="2:9" ht="18" customHeight="1" x14ac:dyDescent="0.25">
      <c r="B17" s="85"/>
      <c r="C17" s="86" t="s">
        <v>66</v>
      </c>
      <c r="D17" s="87">
        <v>694.94</v>
      </c>
      <c r="E17" s="88">
        <v>1200</v>
      </c>
      <c r="F17" s="82">
        <v>1200</v>
      </c>
      <c r="G17" s="88">
        <v>0</v>
      </c>
      <c r="H17" s="83">
        <f t="shared" si="0"/>
        <v>0</v>
      </c>
      <c r="I17" s="84">
        <f t="shared" si="1"/>
        <v>0</v>
      </c>
    </row>
    <row r="18" spans="2:9" ht="18" customHeight="1" x14ac:dyDescent="0.25">
      <c r="B18" s="85"/>
      <c r="C18" s="80" t="s">
        <v>29</v>
      </c>
      <c r="D18" s="81">
        <f>SUM(D16-D17)</f>
        <v>-270.23000000000008</v>
      </c>
      <c r="E18" s="89">
        <f t="shared" ref="E18:G18" si="4">SUM(E16-E17)</f>
        <v>0</v>
      </c>
      <c r="F18" s="81">
        <f>SUM(F16-F17)</f>
        <v>0</v>
      </c>
      <c r="G18" s="89">
        <f t="shared" si="4"/>
        <v>0</v>
      </c>
      <c r="H18" s="211">
        <f t="shared" si="0"/>
        <v>0</v>
      </c>
      <c r="I18" s="212">
        <v>0</v>
      </c>
    </row>
    <row r="19" spans="2:9" x14ac:dyDescent="0.25">
      <c r="B19" s="90">
        <v>5</v>
      </c>
      <c r="C19" s="80" t="s">
        <v>69</v>
      </c>
      <c r="D19" s="91"/>
      <c r="E19" s="98"/>
      <c r="F19" s="91"/>
      <c r="G19" s="92"/>
      <c r="H19" s="83"/>
      <c r="I19" s="84"/>
    </row>
    <row r="20" spans="2:9" ht="18" customHeight="1" x14ac:dyDescent="0.25">
      <c r="B20" s="85"/>
      <c r="C20" s="86" t="s">
        <v>65</v>
      </c>
      <c r="D20" s="91">
        <v>87441.25</v>
      </c>
      <c r="E20" s="98">
        <v>171920</v>
      </c>
      <c r="F20" s="91">
        <v>172640</v>
      </c>
      <c r="G20" s="98">
        <v>91864.35</v>
      </c>
      <c r="H20" s="83">
        <f t="shared" si="0"/>
        <v>105.05836776121112</v>
      </c>
      <c r="I20" s="84">
        <f t="shared" si="1"/>
        <v>53.211509499536611</v>
      </c>
    </row>
    <row r="21" spans="2:9" ht="18" customHeight="1" x14ac:dyDescent="0.25">
      <c r="B21" s="85"/>
      <c r="C21" s="86" t="s">
        <v>66</v>
      </c>
      <c r="D21" s="91">
        <v>91764.89</v>
      </c>
      <c r="E21" s="98">
        <v>171920</v>
      </c>
      <c r="F21" s="91">
        <v>172640</v>
      </c>
      <c r="G21" s="98">
        <v>78967.16</v>
      </c>
      <c r="H21" s="83">
        <f t="shared" si="0"/>
        <v>86.053783751062099</v>
      </c>
      <c r="I21" s="84">
        <f t="shared" si="1"/>
        <v>45.740940685820206</v>
      </c>
    </row>
    <row r="22" spans="2:9" ht="18" customHeight="1" x14ac:dyDescent="0.25">
      <c r="B22" s="85"/>
      <c r="C22" s="80" t="s">
        <v>29</v>
      </c>
      <c r="D22" s="99"/>
      <c r="E22" s="92"/>
      <c r="F22" s="99"/>
      <c r="G22" s="92">
        <f>G20-G21</f>
        <v>12897.190000000002</v>
      </c>
      <c r="H22" s="211"/>
      <c r="I22" s="212"/>
    </row>
    <row r="23" spans="2:9" ht="17.45" customHeight="1" x14ac:dyDescent="0.25">
      <c r="B23" s="79">
        <v>5</v>
      </c>
      <c r="C23" s="80" t="s">
        <v>70</v>
      </c>
      <c r="D23" s="81"/>
      <c r="E23" s="94"/>
      <c r="F23" s="93"/>
      <c r="G23" s="94"/>
      <c r="H23" s="83"/>
      <c r="I23" s="84"/>
    </row>
    <row r="24" spans="2:9" ht="17.45" customHeight="1" x14ac:dyDescent="0.25">
      <c r="B24" s="85"/>
      <c r="C24" s="86" t="s">
        <v>65</v>
      </c>
      <c r="D24" s="87">
        <v>17050.64</v>
      </c>
      <c r="E24" s="88">
        <v>282950</v>
      </c>
      <c r="F24" s="82">
        <v>235900</v>
      </c>
      <c r="G24" s="88">
        <v>14823.51</v>
      </c>
      <c r="H24" s="83">
        <f t="shared" si="0"/>
        <v>86.938144257341662</v>
      </c>
      <c r="I24" s="84">
        <f t="shared" si="1"/>
        <v>6.2838109368376429</v>
      </c>
    </row>
    <row r="25" spans="2:9" ht="18" customHeight="1" x14ac:dyDescent="0.25">
      <c r="B25" s="85"/>
      <c r="C25" s="86" t="s">
        <v>66</v>
      </c>
      <c r="D25" s="87">
        <v>7453.58</v>
      </c>
      <c r="E25" s="88">
        <v>282950</v>
      </c>
      <c r="F25" s="82">
        <v>241748.75</v>
      </c>
      <c r="G25" s="88">
        <v>21510.46</v>
      </c>
      <c r="H25" s="83">
        <f t="shared" si="0"/>
        <v>288.592327445335</v>
      </c>
      <c r="I25" s="84">
        <f t="shared" si="1"/>
        <v>8.8978577965759911</v>
      </c>
    </row>
    <row r="26" spans="2:9" ht="18.600000000000001" customHeight="1" x14ac:dyDescent="0.25">
      <c r="B26" s="85"/>
      <c r="C26" s="80" t="s">
        <v>29</v>
      </c>
      <c r="D26" s="81">
        <f>SUM(D24-D25)</f>
        <v>9597.06</v>
      </c>
      <c r="E26" s="89">
        <f t="shared" ref="E26:G26" si="5">SUM(E24-E25)</f>
        <v>0</v>
      </c>
      <c r="F26" s="81">
        <f t="shared" si="5"/>
        <v>-5848.75</v>
      </c>
      <c r="G26" s="89">
        <f t="shared" si="5"/>
        <v>-6686.9499999999989</v>
      </c>
      <c r="H26" s="211">
        <f t="shared" si="0"/>
        <v>-69.677067768670824</v>
      </c>
      <c r="I26" s="212">
        <f t="shared" si="1"/>
        <v>114.33126736482153</v>
      </c>
    </row>
    <row r="27" spans="2:9" ht="18" customHeight="1" x14ac:dyDescent="0.25">
      <c r="B27" s="90">
        <v>5</v>
      </c>
      <c r="C27" s="80" t="s">
        <v>71</v>
      </c>
      <c r="D27" s="95"/>
      <c r="E27" s="96"/>
      <c r="F27" s="95"/>
      <c r="G27" s="96"/>
      <c r="H27" s="83"/>
      <c r="I27" s="84"/>
    </row>
    <row r="28" spans="2:9" ht="18" customHeight="1" x14ac:dyDescent="0.25">
      <c r="B28" s="85"/>
      <c r="C28" s="86" t="s">
        <v>65</v>
      </c>
      <c r="D28" s="95">
        <v>476043.19</v>
      </c>
      <c r="E28" s="96">
        <v>1166000</v>
      </c>
      <c r="F28" s="95">
        <v>1213500</v>
      </c>
      <c r="G28" s="96">
        <v>565467.6</v>
      </c>
      <c r="H28" s="83">
        <f t="shared" si="0"/>
        <v>118.7849362995824</v>
      </c>
      <c r="I28" s="84">
        <f t="shared" si="1"/>
        <v>46.598071693448702</v>
      </c>
    </row>
    <row r="29" spans="2:9" ht="18" customHeight="1" x14ac:dyDescent="0.25">
      <c r="B29" s="85"/>
      <c r="C29" s="86" t="s">
        <v>66</v>
      </c>
      <c r="D29" s="95">
        <v>413547.93</v>
      </c>
      <c r="E29" s="96">
        <v>1166000</v>
      </c>
      <c r="F29" s="95">
        <v>1213500</v>
      </c>
      <c r="G29" s="96">
        <v>565566.96</v>
      </c>
      <c r="H29" s="83">
        <f t="shared" si="0"/>
        <v>136.75971247153868</v>
      </c>
      <c r="I29" s="84">
        <f t="shared" si="1"/>
        <v>46.606259579728054</v>
      </c>
    </row>
    <row r="30" spans="2:9" ht="18.600000000000001" customHeight="1" x14ac:dyDescent="0.25">
      <c r="B30" s="85"/>
      <c r="C30" s="80" t="s">
        <v>29</v>
      </c>
      <c r="D30" s="100">
        <f>D28-D29</f>
        <v>62495.260000000009</v>
      </c>
      <c r="E30" s="97">
        <v>0</v>
      </c>
      <c r="F30" s="100">
        <v>0</v>
      </c>
      <c r="G30" s="97">
        <f>G28-G29</f>
        <v>-99.35999999998603</v>
      </c>
      <c r="H30" s="211">
        <f t="shared" si="0"/>
        <v>-0.15898805765427013</v>
      </c>
      <c r="I30" s="212">
        <v>0</v>
      </c>
    </row>
    <row r="31" spans="2:9" ht="18" customHeight="1" x14ac:dyDescent="0.25">
      <c r="B31" s="90">
        <v>5</v>
      </c>
      <c r="C31" s="80" t="s">
        <v>72</v>
      </c>
      <c r="D31" s="95"/>
      <c r="E31" s="98"/>
      <c r="F31" s="91"/>
      <c r="G31" s="92"/>
      <c r="H31" s="83"/>
      <c r="I31" s="84"/>
    </row>
    <row r="32" spans="2:9" ht="18" customHeight="1" x14ac:dyDescent="0.25">
      <c r="B32" s="85"/>
      <c r="C32" s="86" t="s">
        <v>65</v>
      </c>
      <c r="D32" s="91">
        <v>251956.12</v>
      </c>
      <c r="E32" s="98">
        <v>2283900</v>
      </c>
      <c r="F32" s="91">
        <v>2117375</v>
      </c>
      <c r="G32" s="98">
        <v>155074.5</v>
      </c>
      <c r="H32" s="83">
        <f t="shared" si="0"/>
        <v>61.54821720544038</v>
      </c>
      <c r="I32" s="84">
        <f t="shared" si="1"/>
        <v>7.32390341814747</v>
      </c>
    </row>
    <row r="33" spans="2:9" ht="18" customHeight="1" x14ac:dyDescent="0.25">
      <c r="B33" s="85"/>
      <c r="C33" s="86" t="s">
        <v>66</v>
      </c>
      <c r="D33" s="91">
        <v>78978.929999999993</v>
      </c>
      <c r="E33" s="98">
        <v>2283900</v>
      </c>
      <c r="F33" s="91">
        <v>2150517.9</v>
      </c>
      <c r="G33" s="98">
        <v>181127.98</v>
      </c>
      <c r="H33" s="83">
        <f t="shared" si="0"/>
        <v>229.33709028471267</v>
      </c>
      <c r="I33" s="84">
        <f t="shared" si="1"/>
        <v>8.4225283593314906</v>
      </c>
    </row>
    <row r="34" spans="2:9" ht="18.600000000000001" customHeight="1" x14ac:dyDescent="0.25">
      <c r="B34" s="85"/>
      <c r="C34" s="80" t="s">
        <v>29</v>
      </c>
      <c r="D34" s="99">
        <f>D32-D33</f>
        <v>172977.19</v>
      </c>
      <c r="E34" s="92">
        <f>E32-E33</f>
        <v>0</v>
      </c>
      <c r="F34" s="99">
        <f>F32-F33</f>
        <v>-33142.899999999907</v>
      </c>
      <c r="G34" s="92">
        <f>G32-G33</f>
        <v>-26053.48000000001</v>
      </c>
      <c r="H34" s="211">
        <f t="shared" si="0"/>
        <v>-15.061800923000316</v>
      </c>
      <c r="I34" s="212">
        <f t="shared" si="1"/>
        <v>78.609536280772303</v>
      </c>
    </row>
    <row r="35" spans="2:9" ht="18.600000000000001" customHeight="1" x14ac:dyDescent="0.25">
      <c r="B35" s="90">
        <v>5</v>
      </c>
      <c r="C35" s="80" t="s">
        <v>73</v>
      </c>
      <c r="D35" s="95"/>
      <c r="E35" s="96"/>
      <c r="F35" s="95"/>
      <c r="G35" s="97"/>
      <c r="H35" s="83"/>
      <c r="I35" s="84"/>
    </row>
    <row r="36" spans="2:9" ht="18.600000000000001" customHeight="1" x14ac:dyDescent="0.25">
      <c r="B36" s="85"/>
      <c r="C36" s="86" t="s">
        <v>65</v>
      </c>
      <c r="D36" s="95">
        <v>4586.92</v>
      </c>
      <c r="E36" s="96">
        <v>2000</v>
      </c>
      <c r="F36" s="95">
        <v>2000</v>
      </c>
      <c r="G36" s="96">
        <v>575.17999999999995</v>
      </c>
      <c r="H36" s="83">
        <f t="shared" si="0"/>
        <v>12.53956903543118</v>
      </c>
      <c r="I36" s="84">
        <f t="shared" si="1"/>
        <v>28.758999999999997</v>
      </c>
    </row>
    <row r="37" spans="2:9" ht="18" customHeight="1" x14ac:dyDescent="0.25">
      <c r="B37" s="85"/>
      <c r="C37" s="86" t="s">
        <v>66</v>
      </c>
      <c r="D37" s="95">
        <v>5288.91</v>
      </c>
      <c r="E37" s="96">
        <v>2000</v>
      </c>
      <c r="F37" s="95">
        <v>2000</v>
      </c>
      <c r="G37" s="96">
        <v>837.37</v>
      </c>
      <c r="H37" s="83">
        <f t="shared" si="0"/>
        <v>15.832562853215501</v>
      </c>
      <c r="I37" s="84">
        <f t="shared" si="1"/>
        <v>41.868500000000004</v>
      </c>
    </row>
    <row r="38" spans="2:9" ht="18" customHeight="1" x14ac:dyDescent="0.25">
      <c r="B38" s="85"/>
      <c r="C38" s="80" t="s">
        <v>29</v>
      </c>
      <c r="D38" s="100">
        <f>D36-D37</f>
        <v>-701.98999999999978</v>
      </c>
      <c r="E38" s="97">
        <v>0</v>
      </c>
      <c r="F38" s="100">
        <v>0</v>
      </c>
      <c r="G38" s="97">
        <f>G36-G37</f>
        <v>-262.19000000000005</v>
      </c>
      <c r="H38" s="211">
        <f t="shared" si="0"/>
        <v>37.349534893659474</v>
      </c>
      <c r="I38" s="212">
        <v>0</v>
      </c>
    </row>
    <row r="39" spans="2:9" ht="18" customHeight="1" x14ac:dyDescent="0.25">
      <c r="B39" s="79">
        <v>6</v>
      </c>
      <c r="C39" s="80" t="s">
        <v>74</v>
      </c>
      <c r="D39" s="100"/>
      <c r="E39" s="102"/>
      <c r="F39" s="101"/>
      <c r="G39" s="102"/>
      <c r="H39" s="83"/>
      <c r="I39" s="84"/>
    </row>
    <row r="40" spans="2:9" ht="18" customHeight="1" x14ac:dyDescent="0.25">
      <c r="B40" s="85"/>
      <c r="C40" s="86" t="s">
        <v>65</v>
      </c>
      <c r="D40" s="87">
        <v>132.72</v>
      </c>
      <c r="E40" s="94">
        <v>1200</v>
      </c>
      <c r="F40" s="93">
        <v>5100</v>
      </c>
      <c r="G40" s="94">
        <v>2349.9499999999998</v>
      </c>
      <c r="H40" s="83">
        <f t="shared" si="0"/>
        <v>1770.6072935503314</v>
      </c>
      <c r="I40" s="84">
        <f t="shared" si="1"/>
        <v>46.077450980392157</v>
      </c>
    </row>
    <row r="41" spans="2:9" ht="18.600000000000001" customHeight="1" x14ac:dyDescent="0.25">
      <c r="B41" s="85"/>
      <c r="C41" s="86" t="s">
        <v>66</v>
      </c>
      <c r="D41" s="87">
        <v>0</v>
      </c>
      <c r="E41" s="88">
        <v>1200</v>
      </c>
      <c r="F41" s="82">
        <v>5100</v>
      </c>
      <c r="G41" s="88">
        <v>1879.95</v>
      </c>
      <c r="H41" s="83">
        <v>0</v>
      </c>
      <c r="I41" s="84">
        <f t="shared" si="1"/>
        <v>36.861764705882358</v>
      </c>
    </row>
    <row r="42" spans="2:9" ht="18.600000000000001" customHeight="1" x14ac:dyDescent="0.25">
      <c r="B42" s="103"/>
      <c r="C42" s="213" t="s">
        <v>29</v>
      </c>
      <c r="D42" s="214">
        <f>SUM(D40-D41)</f>
        <v>132.72</v>
      </c>
      <c r="E42" s="104">
        <v>0</v>
      </c>
      <c r="F42" s="215">
        <v>0</v>
      </c>
      <c r="G42" s="104">
        <f>SUM(G40-G41)</f>
        <v>469.99999999999977</v>
      </c>
      <c r="H42" s="211">
        <f t="shared" si="0"/>
        <v>354.12899336949954</v>
      </c>
      <c r="I42" s="212">
        <v>0</v>
      </c>
    </row>
    <row r="43" spans="2:9" ht="18" customHeight="1" x14ac:dyDescent="0.25">
      <c r="B43" s="105">
        <v>7</v>
      </c>
      <c r="C43" s="106" t="s">
        <v>75</v>
      </c>
      <c r="D43" s="87"/>
      <c r="E43" s="108"/>
      <c r="F43" s="107"/>
      <c r="G43" s="108"/>
      <c r="H43" s="83"/>
      <c r="I43" s="84"/>
    </row>
    <row r="44" spans="2:9" ht="18" customHeight="1" x14ac:dyDescent="0.25">
      <c r="B44" s="105"/>
      <c r="C44" s="109" t="s">
        <v>65</v>
      </c>
      <c r="D44" s="87">
        <v>0</v>
      </c>
      <c r="E44" s="108">
        <v>0</v>
      </c>
      <c r="F44" s="107">
        <v>1000</v>
      </c>
      <c r="G44" s="108">
        <v>0</v>
      </c>
      <c r="H44" s="83">
        <v>0</v>
      </c>
      <c r="I44" s="84">
        <f t="shared" si="1"/>
        <v>0</v>
      </c>
    </row>
    <row r="45" spans="2:9" ht="18" customHeight="1" x14ac:dyDescent="0.25">
      <c r="B45" s="105"/>
      <c r="C45" s="109" t="s">
        <v>66</v>
      </c>
      <c r="D45" s="87">
        <v>0</v>
      </c>
      <c r="E45" s="108">
        <v>0</v>
      </c>
      <c r="F45" s="107">
        <v>1000</v>
      </c>
      <c r="G45" s="108">
        <v>0</v>
      </c>
      <c r="H45" s="83">
        <v>0</v>
      </c>
      <c r="I45" s="84">
        <f t="shared" si="1"/>
        <v>0</v>
      </c>
    </row>
    <row r="46" spans="2:9" ht="18.600000000000001" customHeight="1" x14ac:dyDescent="0.25">
      <c r="B46" s="105"/>
      <c r="C46" s="106" t="s">
        <v>29</v>
      </c>
      <c r="D46" s="81">
        <v>0</v>
      </c>
      <c r="E46" s="261">
        <v>0</v>
      </c>
      <c r="F46" s="216">
        <v>0</v>
      </c>
      <c r="G46" s="216">
        <v>0</v>
      </c>
      <c r="H46" s="211">
        <v>0</v>
      </c>
      <c r="I46" s="212">
        <v>0</v>
      </c>
    </row>
    <row r="47" spans="2:9" ht="18.600000000000001" customHeight="1" x14ac:dyDescent="0.25">
      <c r="B47" s="110"/>
      <c r="C47" s="217" t="s">
        <v>76</v>
      </c>
      <c r="D47" s="218">
        <v>936106.83</v>
      </c>
      <c r="E47" s="218">
        <f>E8+E12+E16+E20+E24+E28+E32+E36+E40+E44</f>
        <v>4373870</v>
      </c>
      <c r="F47" s="219">
        <f>F8+F12+F16+F20+F24+F28+F32+F36+F40+F44</f>
        <v>4213415</v>
      </c>
      <c r="G47" s="219">
        <f>G8+G12+G16+G20+G24+G28+G32+G36+G40+G44</f>
        <v>902213.83</v>
      </c>
      <c r="H47" s="220">
        <f t="shared" si="0"/>
        <v>96.379366231095659</v>
      </c>
      <c r="I47" s="221">
        <f t="shared" si="1"/>
        <v>21.412887883106695</v>
      </c>
    </row>
    <row r="48" spans="2:9" ht="18" customHeight="1" x14ac:dyDescent="0.25">
      <c r="B48" s="110"/>
      <c r="C48" s="222" t="s">
        <v>77</v>
      </c>
      <c r="D48" s="223">
        <v>645672.75</v>
      </c>
      <c r="E48" s="223">
        <f>E9+E13+E17+E21+E25+E33+E37+E41++E45+E29</f>
        <v>4373870</v>
      </c>
      <c r="F48" s="224">
        <f>F9+F13+F17+F21+F25+F29+F33+F37+F41+F45</f>
        <v>4301963.5</v>
      </c>
      <c r="G48" s="224">
        <f>G9+G13+G17+G21+G25+G29+G33+G37+G41+G45</f>
        <v>916562.87999999989</v>
      </c>
      <c r="H48" s="220">
        <f t="shared" si="0"/>
        <v>141.95471002919047</v>
      </c>
      <c r="I48" s="221">
        <f t="shared" si="1"/>
        <v>21.305687042672488</v>
      </c>
    </row>
    <row r="49" spans="2:9" ht="17.45" customHeight="1" x14ac:dyDescent="0.25">
      <c r="B49" s="110"/>
      <c r="C49" s="222" t="s">
        <v>29</v>
      </c>
      <c r="D49" s="223">
        <f>SUM(D47-D48)</f>
        <v>290434.07999999996</v>
      </c>
      <c r="E49" s="223">
        <f>SUM(E14+E18+E26+E42)</f>
        <v>0</v>
      </c>
      <c r="F49" s="224">
        <f>F10+F14+F18+F22+F26+F30+F34+F38+F42+F46</f>
        <v>-88548.499999999913</v>
      </c>
      <c r="G49" s="224">
        <f>G10+G14+G22+G26+G30+G34+G38+G42</f>
        <v>-14349.049999999996</v>
      </c>
      <c r="H49" s="220">
        <f t="shared" si="0"/>
        <v>-4.9405531196614385</v>
      </c>
      <c r="I49" s="221">
        <f t="shared" si="1"/>
        <v>16.204735258078916</v>
      </c>
    </row>
  </sheetData>
  <mergeCells count="1">
    <mergeCell ref="D3:F3"/>
  </mergeCells>
  <pageMargins left="0.25" right="0.25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7A4D-ADFE-4E08-8B01-F31F782299C2}">
  <sheetPr>
    <pageSetUpPr fitToPage="1"/>
  </sheetPr>
  <dimension ref="A1:G32"/>
  <sheetViews>
    <sheetView topLeftCell="A4" workbookViewId="0">
      <selection activeCell="A3" sqref="A3"/>
    </sheetView>
  </sheetViews>
  <sheetFormatPr defaultRowHeight="15" x14ac:dyDescent="0.25"/>
  <cols>
    <col min="1" max="1" width="36.7109375" customWidth="1"/>
    <col min="2" max="2" width="26.7109375" customWidth="1"/>
    <col min="3" max="3" width="28" customWidth="1"/>
    <col min="4" max="4" width="24.140625" customWidth="1"/>
    <col min="5" max="5" width="19.7109375" customWidth="1"/>
    <col min="6" max="6" width="13.85546875" customWidth="1"/>
    <col min="7" max="7" width="17.28515625" customWidth="1"/>
  </cols>
  <sheetData>
    <row r="1" spans="1:7" x14ac:dyDescent="0.25">
      <c r="A1" s="43"/>
      <c r="B1" s="200"/>
      <c r="C1" s="273"/>
      <c r="D1" s="273"/>
      <c r="E1" s="43"/>
      <c r="F1" s="43"/>
      <c r="G1" s="43"/>
    </row>
    <row r="2" spans="1:7" x14ac:dyDescent="0.25">
      <c r="A2" s="43"/>
      <c r="B2" s="200"/>
      <c r="C2" s="273" t="s">
        <v>10</v>
      </c>
      <c r="D2" s="273"/>
      <c r="E2" s="43"/>
      <c r="F2" s="43"/>
      <c r="G2" s="43"/>
    </row>
    <row r="3" spans="1:7" x14ac:dyDescent="0.25">
      <c r="A3" s="43"/>
      <c r="B3" s="200"/>
      <c r="C3" s="273" t="s">
        <v>33</v>
      </c>
      <c r="D3" s="273"/>
      <c r="E3" s="43"/>
      <c r="F3" s="43"/>
      <c r="G3" s="43"/>
    </row>
    <row r="4" spans="1:7" x14ac:dyDescent="0.25">
      <c r="A4" s="43"/>
      <c r="B4" s="200"/>
      <c r="C4" s="273" t="s">
        <v>34</v>
      </c>
      <c r="D4" s="273"/>
      <c r="E4" s="43"/>
      <c r="F4" s="43"/>
      <c r="G4" s="43"/>
    </row>
    <row r="5" spans="1:7" ht="15.75" thickBot="1" x14ac:dyDescent="0.3">
      <c r="A5" s="43"/>
      <c r="B5" s="274"/>
      <c r="C5" s="274"/>
      <c r="D5" s="274"/>
      <c r="E5" s="43"/>
      <c r="F5" s="43"/>
      <c r="G5" s="43"/>
    </row>
    <row r="6" spans="1:7" ht="21.75" thickBot="1" x14ac:dyDescent="0.3">
      <c r="A6" s="44" t="s">
        <v>0</v>
      </c>
      <c r="B6" s="44" t="s">
        <v>1</v>
      </c>
      <c r="C6" s="262" t="s">
        <v>2</v>
      </c>
      <c r="D6" s="44" t="s">
        <v>35</v>
      </c>
      <c r="E6" s="44" t="s">
        <v>4</v>
      </c>
      <c r="F6" s="45" t="s">
        <v>53</v>
      </c>
      <c r="G6" s="46" t="s">
        <v>54</v>
      </c>
    </row>
    <row r="7" spans="1:7" x14ac:dyDescent="0.25">
      <c r="A7" s="47" t="s">
        <v>21</v>
      </c>
      <c r="B7" s="47">
        <v>2</v>
      </c>
      <c r="C7" s="263">
        <v>3</v>
      </c>
      <c r="D7" s="47">
        <v>4</v>
      </c>
      <c r="E7" s="47">
        <v>5</v>
      </c>
      <c r="F7" s="47">
        <v>6</v>
      </c>
      <c r="G7" s="48">
        <v>7</v>
      </c>
    </row>
    <row r="8" spans="1:7" ht="21" customHeight="1" x14ac:dyDescent="0.25">
      <c r="A8" s="281" t="s">
        <v>36</v>
      </c>
      <c r="B8" s="282">
        <v>645672.75</v>
      </c>
      <c r="C8" s="282">
        <v>4373870</v>
      </c>
      <c r="D8" s="282">
        <v>4301963.5</v>
      </c>
      <c r="E8" s="282">
        <v>916562.88</v>
      </c>
      <c r="F8" s="283">
        <f>E8/B8*100</f>
        <v>141.95471002919049</v>
      </c>
      <c r="G8" s="284">
        <f>E8/D8*100</f>
        <v>21.305687042672492</v>
      </c>
    </row>
    <row r="9" spans="1:7" ht="13.15" customHeight="1" x14ac:dyDescent="0.25">
      <c r="A9" s="49" t="s">
        <v>37</v>
      </c>
      <c r="B9" s="50">
        <v>645672.75</v>
      </c>
      <c r="C9" s="264">
        <v>4373870</v>
      </c>
      <c r="D9" s="50">
        <v>4301963.5</v>
      </c>
      <c r="E9" s="50">
        <v>916562.88</v>
      </c>
      <c r="F9" s="51">
        <v>141.94999999999999</v>
      </c>
      <c r="G9" s="52">
        <f t="shared" ref="G9:G19" si="0">B9/E9*100</f>
        <v>70.445003184069606</v>
      </c>
    </row>
    <row r="10" spans="1:7" ht="15" customHeight="1" x14ac:dyDescent="0.25">
      <c r="A10" s="49" t="s">
        <v>38</v>
      </c>
      <c r="B10" s="50">
        <v>645672.75</v>
      </c>
      <c r="C10" s="264">
        <v>4373870</v>
      </c>
      <c r="D10" s="50">
        <v>4301963.5</v>
      </c>
      <c r="E10" s="50">
        <v>916562.88</v>
      </c>
      <c r="F10" s="51">
        <v>141.94999999999999</v>
      </c>
      <c r="G10" s="52">
        <f t="shared" si="0"/>
        <v>70.445003184069606</v>
      </c>
    </row>
    <row r="11" spans="1:7" ht="13.9" customHeight="1" x14ac:dyDescent="0.25">
      <c r="A11" s="49" t="s">
        <v>39</v>
      </c>
      <c r="B11" s="50">
        <v>645672.75</v>
      </c>
      <c r="C11" s="264">
        <v>4373870</v>
      </c>
      <c r="D11" s="50">
        <v>4301963.5</v>
      </c>
      <c r="E11" s="50">
        <v>916562.88</v>
      </c>
      <c r="F11" s="51">
        <v>141.94999999999999</v>
      </c>
      <c r="G11" s="52">
        <f t="shared" si="0"/>
        <v>70.445003184069606</v>
      </c>
    </row>
    <row r="12" spans="1:7" ht="16.5" customHeight="1" x14ac:dyDescent="0.25">
      <c r="A12" s="49" t="s">
        <v>40</v>
      </c>
      <c r="B12" s="50">
        <v>645672.75</v>
      </c>
      <c r="C12" s="264">
        <v>4373870</v>
      </c>
      <c r="D12" s="50">
        <v>4301963.5</v>
      </c>
      <c r="E12" s="50">
        <v>916562.88</v>
      </c>
      <c r="F12" s="51">
        <v>141.94999999999999</v>
      </c>
      <c r="G12" s="52">
        <f t="shared" si="0"/>
        <v>70.445003184069606</v>
      </c>
    </row>
    <row r="13" spans="1:7" ht="13.9" customHeight="1" x14ac:dyDescent="0.25">
      <c r="A13" s="49" t="s">
        <v>41</v>
      </c>
      <c r="B13" s="50">
        <v>645672.75</v>
      </c>
      <c r="C13" s="264">
        <f>C15+C23</f>
        <v>4374370</v>
      </c>
      <c r="D13" s="50">
        <v>4301963.5</v>
      </c>
      <c r="E13" s="50">
        <v>916562.88</v>
      </c>
      <c r="F13" s="51">
        <v>141.94999999999999</v>
      </c>
      <c r="G13" s="52">
        <f t="shared" si="0"/>
        <v>70.445003184069606</v>
      </c>
    </row>
    <row r="14" spans="1:7" ht="14.45" customHeight="1" x14ac:dyDescent="0.25">
      <c r="A14" s="49" t="s">
        <v>42</v>
      </c>
      <c r="B14" s="50">
        <v>505312.82</v>
      </c>
      <c r="C14" s="264">
        <v>1337920</v>
      </c>
      <c r="D14" s="50">
        <v>1386140</v>
      </c>
      <c r="E14" s="50">
        <v>644534.12</v>
      </c>
      <c r="F14" s="51">
        <v>127.55</v>
      </c>
      <c r="G14" s="52">
        <f t="shared" si="0"/>
        <v>78.399700546497058</v>
      </c>
    </row>
    <row r="15" spans="1:7" x14ac:dyDescent="0.25">
      <c r="A15" s="277" t="s">
        <v>43</v>
      </c>
      <c r="B15" s="278">
        <v>505312.82</v>
      </c>
      <c r="C15" s="278">
        <f>C16+C20</f>
        <v>1337920</v>
      </c>
      <c r="D15" s="278">
        <v>1386140</v>
      </c>
      <c r="E15" s="278">
        <v>644534.12</v>
      </c>
      <c r="F15" s="279">
        <v>127.55</v>
      </c>
      <c r="G15" s="280">
        <f t="shared" si="0"/>
        <v>78.399700546497058</v>
      </c>
    </row>
    <row r="16" spans="1:7" ht="14.25" customHeight="1" x14ac:dyDescent="0.25">
      <c r="A16" s="49" t="s">
        <v>6</v>
      </c>
      <c r="B16" s="50">
        <v>503985.59</v>
      </c>
      <c r="C16" s="264">
        <f>SUM(C17:C19)</f>
        <v>1337920</v>
      </c>
      <c r="D16" s="50">
        <f>SUM(D17:D19)</f>
        <v>1386140</v>
      </c>
      <c r="E16" s="50">
        <v>644534.12</v>
      </c>
      <c r="F16" s="51">
        <v>127.89</v>
      </c>
      <c r="G16" s="52">
        <f t="shared" si="0"/>
        <v>78.193779717976767</v>
      </c>
    </row>
    <row r="17" spans="1:7" ht="14.45" customHeight="1" x14ac:dyDescent="0.25">
      <c r="A17" s="53" t="s">
        <v>44</v>
      </c>
      <c r="B17" s="54">
        <v>409631.29</v>
      </c>
      <c r="C17" s="265">
        <v>1145000</v>
      </c>
      <c r="D17" s="54">
        <v>1192500</v>
      </c>
      <c r="E17" s="54">
        <v>561250.4</v>
      </c>
      <c r="F17" s="55">
        <v>137.01</v>
      </c>
      <c r="G17" s="56">
        <f t="shared" si="0"/>
        <v>72.985478495872783</v>
      </c>
    </row>
    <row r="18" spans="1:7" ht="15" customHeight="1" x14ac:dyDescent="0.25">
      <c r="A18" s="53" t="s">
        <v>45</v>
      </c>
      <c r="B18" s="54">
        <v>93690.68</v>
      </c>
      <c r="C18" s="265">
        <v>185520</v>
      </c>
      <c r="D18" s="54">
        <v>186498.73</v>
      </c>
      <c r="E18" s="54">
        <v>81596.28</v>
      </c>
      <c r="F18" s="55">
        <v>87.09</v>
      </c>
      <c r="G18" s="56">
        <f t="shared" si="0"/>
        <v>114.82224434741386</v>
      </c>
    </row>
    <row r="19" spans="1:7" ht="16.899999999999999" customHeight="1" x14ac:dyDescent="0.25">
      <c r="A19" s="53" t="s">
        <v>46</v>
      </c>
      <c r="B19" s="57">
        <v>663.62</v>
      </c>
      <c r="C19" s="265">
        <v>7400</v>
      </c>
      <c r="D19" s="54">
        <v>7141.27</v>
      </c>
      <c r="E19" s="54">
        <v>1687.44</v>
      </c>
      <c r="F19" s="55">
        <v>254.28</v>
      </c>
      <c r="G19" s="56">
        <f t="shared" si="0"/>
        <v>39.327027923955818</v>
      </c>
    </row>
    <row r="20" spans="1:7" ht="13.15" customHeight="1" x14ac:dyDescent="0.25">
      <c r="A20" s="49" t="s">
        <v>7</v>
      </c>
      <c r="B20" s="50">
        <v>1327.23</v>
      </c>
      <c r="C20" s="266"/>
      <c r="D20" s="58"/>
      <c r="E20" s="58"/>
      <c r="F20" s="59"/>
      <c r="G20" s="56"/>
    </row>
    <row r="21" spans="1:7" ht="15.6" customHeight="1" x14ac:dyDescent="0.25">
      <c r="A21" s="53" t="s">
        <v>47</v>
      </c>
      <c r="B21" s="54">
        <v>1327.23</v>
      </c>
      <c r="C21" s="267"/>
      <c r="D21" s="60"/>
      <c r="E21" s="60"/>
      <c r="F21" s="61"/>
      <c r="G21" s="56"/>
    </row>
    <row r="22" spans="1:7" ht="15" customHeight="1" x14ac:dyDescent="0.25">
      <c r="A22" s="49" t="s">
        <v>48</v>
      </c>
      <c r="B22" s="50">
        <v>140359.93</v>
      </c>
      <c r="C22" s="264">
        <f>C23+C29</f>
        <v>3036450</v>
      </c>
      <c r="D22" s="50">
        <v>2915823.5</v>
      </c>
      <c r="E22" s="50">
        <v>272028.76</v>
      </c>
      <c r="F22" s="51">
        <v>193.81</v>
      </c>
      <c r="G22" s="52">
        <f t="shared" ref="G22:G27" si="1">B22/E22*100</f>
        <v>51.597459768592117</v>
      </c>
    </row>
    <row r="23" spans="1:7" ht="13.15" customHeight="1" x14ac:dyDescent="0.25">
      <c r="A23" s="277" t="s">
        <v>49</v>
      </c>
      <c r="B23" s="278">
        <v>140359.93</v>
      </c>
      <c r="C23" s="278">
        <f>C24+C30</f>
        <v>3036450</v>
      </c>
      <c r="D23" s="278">
        <v>2915823.5</v>
      </c>
      <c r="E23" s="278">
        <v>272028.76</v>
      </c>
      <c r="F23" s="279">
        <v>193.81</v>
      </c>
      <c r="G23" s="280">
        <f t="shared" si="1"/>
        <v>51.597459768592117</v>
      </c>
    </row>
    <row r="24" spans="1:7" ht="15" customHeight="1" x14ac:dyDescent="0.25">
      <c r="A24" s="49" t="s">
        <v>6</v>
      </c>
      <c r="B24" s="50">
        <v>121538.58</v>
      </c>
      <c r="C24" s="264">
        <f>C25+C26+C27+C28</f>
        <v>275250</v>
      </c>
      <c r="D24" s="50">
        <f>D25+D26+D27+D28+D29</f>
        <v>568093.5</v>
      </c>
      <c r="E24" s="50">
        <v>139712.16</v>
      </c>
      <c r="F24" s="51">
        <v>114.95</v>
      </c>
      <c r="G24" s="52">
        <f t="shared" si="1"/>
        <v>86.992127242181354</v>
      </c>
    </row>
    <row r="25" spans="1:7" ht="15" customHeight="1" x14ac:dyDescent="0.25">
      <c r="A25" s="53" t="s">
        <v>44</v>
      </c>
      <c r="B25" s="54">
        <v>31802.93</v>
      </c>
      <c r="C25" s="265">
        <v>83400</v>
      </c>
      <c r="D25" s="54">
        <v>106500</v>
      </c>
      <c r="E25" s="54">
        <v>41916.14</v>
      </c>
      <c r="F25" s="55">
        <v>131.80000000000001</v>
      </c>
      <c r="G25" s="56">
        <f t="shared" si="1"/>
        <v>75.872754504589395</v>
      </c>
    </row>
    <row r="26" spans="1:7" ht="15" customHeight="1" x14ac:dyDescent="0.25">
      <c r="A26" s="53" t="s">
        <v>45</v>
      </c>
      <c r="B26" s="54">
        <v>89466.37</v>
      </c>
      <c r="C26" s="265">
        <v>185750</v>
      </c>
      <c r="D26" s="54">
        <v>454493.5</v>
      </c>
      <c r="E26" s="54">
        <v>96360.94</v>
      </c>
      <c r="F26" s="55">
        <v>107.71</v>
      </c>
      <c r="G26" s="56">
        <f t="shared" si="1"/>
        <v>92.845057343774357</v>
      </c>
    </row>
    <row r="27" spans="1:7" ht="14.45" customHeight="1" x14ac:dyDescent="0.25">
      <c r="A27" s="53" t="s">
        <v>46</v>
      </c>
      <c r="B27" s="57">
        <v>269.27999999999997</v>
      </c>
      <c r="C27" s="265">
        <v>3500</v>
      </c>
      <c r="D27" s="54">
        <v>3500</v>
      </c>
      <c r="E27" s="57">
        <v>489.56</v>
      </c>
      <c r="F27" s="55">
        <v>181.8</v>
      </c>
      <c r="G27" s="56">
        <f t="shared" si="1"/>
        <v>55.004493831195354</v>
      </c>
    </row>
    <row r="28" spans="1:7" ht="33" customHeight="1" x14ac:dyDescent="0.25">
      <c r="A28" s="53" t="s">
        <v>50</v>
      </c>
      <c r="B28" s="60"/>
      <c r="C28" s="265">
        <v>2600</v>
      </c>
      <c r="D28" s="54">
        <v>2600</v>
      </c>
      <c r="E28" s="60"/>
      <c r="F28" s="61"/>
      <c r="G28" s="56"/>
    </row>
    <row r="29" spans="1:7" ht="15.6" customHeight="1" x14ac:dyDescent="0.25">
      <c r="A29" s="53" t="s">
        <v>51</v>
      </c>
      <c r="B29" s="60"/>
      <c r="C29" s="265">
        <v>0</v>
      </c>
      <c r="D29" s="54">
        <v>1000</v>
      </c>
      <c r="E29" s="57">
        <v>945.52</v>
      </c>
      <c r="F29" s="61"/>
      <c r="G29" s="56">
        <f>B29/E29*100</f>
        <v>0</v>
      </c>
    </row>
    <row r="30" spans="1:7" ht="27.75" customHeight="1" x14ac:dyDescent="0.25">
      <c r="A30" s="49" t="s">
        <v>7</v>
      </c>
      <c r="B30" s="50">
        <v>18821.349999999999</v>
      </c>
      <c r="C30" s="264">
        <f>C31+C32</f>
        <v>2761200</v>
      </c>
      <c r="D30" s="50">
        <v>2347730</v>
      </c>
      <c r="E30" s="50">
        <v>132316.6</v>
      </c>
      <c r="F30" s="51">
        <v>703.01</v>
      </c>
      <c r="G30" s="52">
        <f>B30/E30*100</f>
        <v>14.224481282016011</v>
      </c>
    </row>
    <row r="31" spans="1:7" ht="30" customHeight="1" x14ac:dyDescent="0.25">
      <c r="A31" s="53" t="s">
        <v>52</v>
      </c>
      <c r="B31" s="57">
        <v>822.14</v>
      </c>
      <c r="C31" s="265">
        <v>1137200</v>
      </c>
      <c r="D31" s="54">
        <v>732730</v>
      </c>
      <c r="E31" s="54">
        <v>5956.54</v>
      </c>
      <c r="F31" s="55">
        <v>724.52</v>
      </c>
      <c r="G31" s="56">
        <f>B31/E31*100</f>
        <v>13.802308051318382</v>
      </c>
    </row>
    <row r="32" spans="1:7" ht="36" customHeight="1" x14ac:dyDescent="0.25">
      <c r="A32" s="53" t="s">
        <v>47</v>
      </c>
      <c r="B32" s="54">
        <v>17999.21</v>
      </c>
      <c r="C32" s="265">
        <v>1624000</v>
      </c>
      <c r="D32" s="54">
        <v>1615000</v>
      </c>
      <c r="E32" s="54">
        <v>126360.06</v>
      </c>
      <c r="F32" s="55">
        <v>702.03</v>
      </c>
      <c r="G32" s="56">
        <f>B32/E32*100</f>
        <v>14.24438228345254</v>
      </c>
    </row>
  </sheetData>
  <mergeCells count="5">
    <mergeCell ref="B5:D5"/>
    <mergeCell ref="C4:D4"/>
    <mergeCell ref="C1:D1"/>
    <mergeCell ref="C2:D2"/>
    <mergeCell ref="C3:D3"/>
  </mergeCells>
  <pageMargins left="0.25" right="0.25" top="0.75" bottom="0.75" header="0.3" footer="0.3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374BC-3CAE-4A7C-8089-4D88E4874DDB}">
  <sheetPr>
    <pageSetUpPr fitToPage="1"/>
  </sheetPr>
  <dimension ref="A2:G272"/>
  <sheetViews>
    <sheetView tabSelected="1" topLeftCell="A207" workbookViewId="0">
      <selection activeCell="C227" sqref="C227"/>
    </sheetView>
  </sheetViews>
  <sheetFormatPr defaultRowHeight="15" x14ac:dyDescent="0.25"/>
  <cols>
    <col min="1" max="1" width="47.42578125" customWidth="1"/>
    <col min="2" max="2" width="22.7109375" customWidth="1"/>
    <col min="3" max="3" width="19.7109375" customWidth="1"/>
    <col min="4" max="4" width="19.85546875" customWidth="1"/>
    <col min="5" max="5" width="18.42578125" customWidth="1"/>
    <col min="6" max="6" width="18.7109375" customWidth="1"/>
    <col min="7" max="7" width="17.42578125" customWidth="1"/>
  </cols>
  <sheetData>
    <row r="2" spans="1:7" x14ac:dyDescent="0.25">
      <c r="A2" s="275" t="s">
        <v>193</v>
      </c>
      <c r="B2" s="275"/>
      <c r="C2" s="275"/>
      <c r="D2" s="275"/>
      <c r="E2" s="275"/>
      <c r="F2" s="275"/>
      <c r="G2" s="275"/>
    </row>
    <row r="3" spans="1:7" x14ac:dyDescent="0.25">
      <c r="A3" s="275" t="s">
        <v>194</v>
      </c>
      <c r="B3" s="275"/>
      <c r="C3" s="275"/>
      <c r="D3" s="275"/>
      <c r="E3" s="275"/>
      <c r="F3" s="275"/>
      <c r="G3" s="275"/>
    </row>
    <row r="4" spans="1:7" x14ac:dyDescent="0.25">
      <c r="A4" s="276" t="s">
        <v>195</v>
      </c>
      <c r="B4" s="276"/>
      <c r="C4" s="276"/>
      <c r="D4" s="276"/>
      <c r="E4" s="276"/>
      <c r="F4" s="276"/>
      <c r="G4" s="276"/>
    </row>
    <row r="5" spans="1:7" ht="41.45" customHeight="1" thickBot="1" x14ac:dyDescent="0.3"/>
    <row r="6" spans="1:7" ht="28.15" customHeight="1" thickBot="1" x14ac:dyDescent="0.3">
      <c r="A6" s="124" t="s">
        <v>0</v>
      </c>
      <c r="B6" s="124" t="s">
        <v>191</v>
      </c>
      <c r="C6" s="124" t="s">
        <v>192</v>
      </c>
      <c r="D6" s="124" t="s">
        <v>3</v>
      </c>
      <c r="E6" s="125" t="s">
        <v>197</v>
      </c>
      <c r="F6" s="169" t="s">
        <v>198</v>
      </c>
      <c r="G6" s="269" t="s">
        <v>112</v>
      </c>
    </row>
    <row r="7" spans="1:7" ht="15.6" customHeight="1" x14ac:dyDescent="0.25">
      <c r="A7" s="126" t="s">
        <v>21</v>
      </c>
      <c r="B7" s="126" t="s">
        <v>20</v>
      </c>
      <c r="C7" s="126" t="s">
        <v>19</v>
      </c>
      <c r="D7" s="126" t="s">
        <v>18</v>
      </c>
      <c r="E7" s="126" t="s">
        <v>17</v>
      </c>
      <c r="F7" s="170" t="s">
        <v>16</v>
      </c>
      <c r="G7" s="268" t="s">
        <v>30</v>
      </c>
    </row>
    <row r="8" spans="1:7" ht="23.45" customHeight="1" x14ac:dyDescent="0.25">
      <c r="A8" s="127" t="s">
        <v>36</v>
      </c>
      <c r="B8" s="128">
        <v>645672.75</v>
      </c>
      <c r="C8" s="128">
        <v>4373870</v>
      </c>
      <c r="D8" s="128">
        <v>4301963.5</v>
      </c>
      <c r="E8" s="128">
        <v>916562.88</v>
      </c>
      <c r="F8" s="171">
        <f>E8/B8*100</f>
        <v>141.95471002919049</v>
      </c>
      <c r="G8" s="172">
        <f>E8/D8*100</f>
        <v>21.305687042672492</v>
      </c>
    </row>
    <row r="9" spans="1:7" ht="18" customHeight="1" x14ac:dyDescent="0.25">
      <c r="A9" s="129" t="s">
        <v>37</v>
      </c>
      <c r="B9" s="130">
        <v>645672.75</v>
      </c>
      <c r="C9" s="130">
        <v>4373870</v>
      </c>
      <c r="D9" s="130">
        <v>4301963.5</v>
      </c>
      <c r="E9" s="130">
        <v>916562.88</v>
      </c>
      <c r="F9" s="171">
        <f t="shared" ref="F9:F72" si="0">E9/B9*100</f>
        <v>141.95471002919049</v>
      </c>
      <c r="G9" s="172">
        <f t="shared" ref="G9:G72" si="1">E9/D9*100</f>
        <v>21.305687042672492</v>
      </c>
    </row>
    <row r="10" spans="1:7" ht="14.45" customHeight="1" x14ac:dyDescent="0.25">
      <c r="A10" s="129" t="s">
        <v>38</v>
      </c>
      <c r="B10" s="130">
        <v>645672.75</v>
      </c>
      <c r="C10" s="130">
        <v>4373870</v>
      </c>
      <c r="D10" s="130">
        <v>4301963.5</v>
      </c>
      <c r="E10" s="130">
        <v>916562.88</v>
      </c>
      <c r="F10" s="171">
        <f t="shared" si="0"/>
        <v>141.95471002919049</v>
      </c>
      <c r="G10" s="172">
        <f t="shared" si="1"/>
        <v>21.305687042672492</v>
      </c>
    </row>
    <row r="11" spans="1:7" ht="25.9" customHeight="1" x14ac:dyDescent="0.25">
      <c r="A11" s="141" t="s">
        <v>113</v>
      </c>
      <c r="B11" s="143">
        <v>91764.89</v>
      </c>
      <c r="C11" s="143">
        <f>C12+C41+C61</f>
        <v>171920</v>
      </c>
      <c r="D11" s="143">
        <v>172640</v>
      </c>
      <c r="E11" s="143">
        <v>78967.16</v>
      </c>
      <c r="F11" s="173">
        <f t="shared" si="0"/>
        <v>86.053783751062099</v>
      </c>
      <c r="G11" s="174">
        <f t="shared" si="1"/>
        <v>45.740940685820206</v>
      </c>
    </row>
    <row r="12" spans="1:7" ht="31.15" customHeight="1" x14ac:dyDescent="0.25">
      <c r="A12" s="144" t="s">
        <v>114</v>
      </c>
      <c r="B12" s="145">
        <v>18570.63</v>
      </c>
      <c r="C12" s="145">
        <v>31920</v>
      </c>
      <c r="D12" s="145">
        <v>32640</v>
      </c>
      <c r="E12" s="145">
        <v>20032.169999999998</v>
      </c>
      <c r="F12" s="175">
        <f t="shared" si="0"/>
        <v>107.87016918650578</v>
      </c>
      <c r="G12" s="176">
        <f t="shared" si="1"/>
        <v>61.373069852941178</v>
      </c>
    </row>
    <row r="13" spans="1:7" x14ac:dyDescent="0.25">
      <c r="A13" s="129" t="s">
        <v>43</v>
      </c>
      <c r="B13" s="130">
        <v>18570.63</v>
      </c>
      <c r="C13" s="130">
        <v>31920</v>
      </c>
      <c r="D13" s="130">
        <v>32640</v>
      </c>
      <c r="E13" s="130">
        <v>20032.169999999998</v>
      </c>
      <c r="F13" s="171">
        <f t="shared" si="0"/>
        <v>107.87016918650578</v>
      </c>
      <c r="G13" s="172">
        <f t="shared" si="1"/>
        <v>61.373069852941178</v>
      </c>
    </row>
    <row r="14" spans="1:7" ht="15.6" customHeight="1" x14ac:dyDescent="0.25">
      <c r="A14" s="225" t="s">
        <v>105</v>
      </c>
      <c r="B14" s="226">
        <v>18570.63</v>
      </c>
      <c r="C14" s="226">
        <v>31920</v>
      </c>
      <c r="D14" s="226">
        <v>32640</v>
      </c>
      <c r="E14" s="226">
        <v>20032.169999999998</v>
      </c>
      <c r="F14" s="227">
        <f t="shared" si="0"/>
        <v>107.87016918650578</v>
      </c>
      <c r="G14" s="228">
        <f t="shared" si="1"/>
        <v>61.373069852941178</v>
      </c>
    </row>
    <row r="15" spans="1:7" ht="18.600000000000001" customHeight="1" x14ac:dyDescent="0.25">
      <c r="A15" s="135" t="s">
        <v>115</v>
      </c>
      <c r="B15" s="136">
        <v>1990.84</v>
      </c>
      <c r="C15" s="136">
        <v>2500</v>
      </c>
      <c r="D15" s="136">
        <v>2498.73</v>
      </c>
      <c r="E15" s="136">
        <v>2498.73</v>
      </c>
      <c r="F15" s="171">
        <f t="shared" si="0"/>
        <v>125.51134194611319</v>
      </c>
      <c r="G15" s="172">
        <f t="shared" si="1"/>
        <v>100</v>
      </c>
    </row>
    <row r="16" spans="1:7" ht="19.899999999999999" customHeight="1" x14ac:dyDescent="0.25">
      <c r="A16" s="129" t="s">
        <v>116</v>
      </c>
      <c r="B16" s="130">
        <v>1019.96</v>
      </c>
      <c r="C16" s="138"/>
      <c r="D16" s="138"/>
      <c r="E16" s="131">
        <v>698.73</v>
      </c>
      <c r="F16" s="171">
        <f t="shared" si="0"/>
        <v>68.505627671673395</v>
      </c>
      <c r="G16" s="172">
        <v>0</v>
      </c>
    </row>
    <row r="17" spans="1:7" ht="15.6" customHeight="1" x14ac:dyDescent="0.25">
      <c r="A17" s="129" t="s">
        <v>117</v>
      </c>
      <c r="B17" s="131">
        <v>113.24</v>
      </c>
      <c r="C17" s="138"/>
      <c r="D17" s="138"/>
      <c r="E17" s="131">
        <v>165</v>
      </c>
      <c r="F17" s="171">
        <f t="shared" si="0"/>
        <v>145.70823030731191</v>
      </c>
      <c r="G17" s="172">
        <v>0</v>
      </c>
    </row>
    <row r="18" spans="1:7" x14ac:dyDescent="0.25">
      <c r="A18" s="129" t="s">
        <v>118</v>
      </c>
      <c r="B18" s="131">
        <v>857.64</v>
      </c>
      <c r="C18" s="138"/>
      <c r="D18" s="138"/>
      <c r="E18" s="130">
        <v>1635</v>
      </c>
      <c r="F18" s="171">
        <f t="shared" si="0"/>
        <v>190.63942913110395</v>
      </c>
      <c r="G18" s="172">
        <v>0</v>
      </c>
    </row>
    <row r="19" spans="1:7" ht="15" customHeight="1" x14ac:dyDescent="0.25">
      <c r="A19" s="135" t="s">
        <v>119</v>
      </c>
      <c r="B19" s="136">
        <v>5484.11</v>
      </c>
      <c r="C19" s="136">
        <v>8020</v>
      </c>
      <c r="D19" s="136">
        <v>9000</v>
      </c>
      <c r="E19" s="136">
        <v>7617.71</v>
      </c>
      <c r="F19" s="171">
        <f t="shared" si="0"/>
        <v>138.90512772355041</v>
      </c>
      <c r="G19" s="172">
        <f t="shared" si="1"/>
        <v>84.641222222222225</v>
      </c>
    </row>
    <row r="20" spans="1:7" ht="18.600000000000001" customHeight="1" x14ac:dyDescent="0.25">
      <c r="A20" s="129" t="s">
        <v>120</v>
      </c>
      <c r="B20" s="130">
        <v>5077.2299999999996</v>
      </c>
      <c r="C20" s="138"/>
      <c r="D20" s="138"/>
      <c r="E20" s="130">
        <v>6176.02</v>
      </c>
      <c r="F20" s="171">
        <f t="shared" si="0"/>
        <v>121.64152500477626</v>
      </c>
      <c r="G20" s="172">
        <v>0</v>
      </c>
    </row>
    <row r="21" spans="1:7" x14ac:dyDescent="0.25">
      <c r="A21" s="129" t="s">
        <v>121</v>
      </c>
      <c r="B21" s="131">
        <v>39.799999999999997</v>
      </c>
      <c r="C21" s="138"/>
      <c r="D21" s="138"/>
      <c r="E21" s="138"/>
      <c r="F21" s="171">
        <f t="shared" si="0"/>
        <v>0</v>
      </c>
      <c r="G21" s="172">
        <v>0</v>
      </c>
    </row>
    <row r="22" spans="1:7" ht="28.9" customHeight="1" x14ac:dyDescent="0.25">
      <c r="A22" s="129" t="s">
        <v>122</v>
      </c>
      <c r="B22" s="131">
        <v>151.41</v>
      </c>
      <c r="C22" s="138"/>
      <c r="D22" s="138"/>
      <c r="E22" s="131">
        <v>417.17</v>
      </c>
      <c r="F22" s="171">
        <f t="shared" si="0"/>
        <v>275.52341324879472</v>
      </c>
      <c r="G22" s="172">
        <v>0</v>
      </c>
    </row>
    <row r="23" spans="1:7" ht="19.149999999999999" customHeight="1" x14ac:dyDescent="0.25">
      <c r="A23" s="129" t="s">
        <v>123</v>
      </c>
      <c r="B23" s="131">
        <v>215.67</v>
      </c>
      <c r="C23" s="138"/>
      <c r="D23" s="138"/>
      <c r="E23" s="130">
        <v>1024.52</v>
      </c>
      <c r="F23" s="171">
        <f t="shared" si="0"/>
        <v>475.04057124310293</v>
      </c>
      <c r="G23" s="172">
        <v>0</v>
      </c>
    </row>
    <row r="24" spans="1:7" ht="19.149999999999999" customHeight="1" x14ac:dyDescent="0.25">
      <c r="A24" s="135" t="s">
        <v>124</v>
      </c>
      <c r="B24" s="136">
        <v>9905.43</v>
      </c>
      <c r="C24" s="136">
        <v>18000</v>
      </c>
      <c r="D24" s="136">
        <v>18000</v>
      </c>
      <c r="E24" s="136">
        <v>8638.26</v>
      </c>
      <c r="F24" s="171">
        <f t="shared" si="0"/>
        <v>87.207319621662066</v>
      </c>
      <c r="G24" s="172">
        <f t="shared" si="1"/>
        <v>47.990333333333332</v>
      </c>
    </row>
    <row r="25" spans="1:7" ht="16.899999999999999" customHeight="1" x14ac:dyDescent="0.25">
      <c r="A25" s="129" t="s">
        <v>125</v>
      </c>
      <c r="B25" s="130">
        <v>1234.83</v>
      </c>
      <c r="C25" s="138"/>
      <c r="D25" s="138"/>
      <c r="E25" s="131">
        <v>950.87</v>
      </c>
      <c r="F25" s="171">
        <f t="shared" si="0"/>
        <v>77.004122024894116</v>
      </c>
      <c r="G25" s="172">
        <v>0</v>
      </c>
    </row>
    <row r="26" spans="1:7" ht="18" customHeight="1" x14ac:dyDescent="0.25">
      <c r="A26" s="129" t="s">
        <v>126</v>
      </c>
      <c r="B26" s="131">
        <v>669.3</v>
      </c>
      <c r="C26" s="138"/>
      <c r="D26" s="138"/>
      <c r="E26" s="130">
        <v>1630.18</v>
      </c>
      <c r="F26" s="171">
        <f t="shared" si="0"/>
        <v>243.56491857164201</v>
      </c>
      <c r="G26" s="172">
        <v>0</v>
      </c>
    </row>
    <row r="27" spans="1:7" x14ac:dyDescent="0.25">
      <c r="A27" s="129" t="s">
        <v>127</v>
      </c>
      <c r="B27" s="131">
        <v>196.43</v>
      </c>
      <c r="C27" s="138"/>
      <c r="D27" s="138"/>
      <c r="E27" s="131">
        <v>454.97</v>
      </c>
      <c r="F27" s="171">
        <f t="shared" si="0"/>
        <v>231.61940640431706</v>
      </c>
      <c r="G27" s="172">
        <v>0</v>
      </c>
    </row>
    <row r="28" spans="1:7" x14ac:dyDescent="0.25">
      <c r="A28" s="129" t="s">
        <v>128</v>
      </c>
      <c r="B28" s="130">
        <v>4308</v>
      </c>
      <c r="C28" s="138"/>
      <c r="D28" s="138"/>
      <c r="E28" s="130">
        <v>3261.67</v>
      </c>
      <c r="F28" s="171">
        <f t="shared" si="0"/>
        <v>75.711931290622104</v>
      </c>
      <c r="G28" s="172">
        <v>0</v>
      </c>
    </row>
    <row r="29" spans="1:7" x14ac:dyDescent="0.25">
      <c r="A29" s="129" t="s">
        <v>129</v>
      </c>
      <c r="B29" s="131">
        <v>131.4</v>
      </c>
      <c r="C29" s="138"/>
      <c r="D29" s="138"/>
      <c r="E29" s="138"/>
      <c r="F29" s="171">
        <f t="shared" si="0"/>
        <v>0</v>
      </c>
      <c r="G29" s="172">
        <v>0</v>
      </c>
    </row>
    <row r="30" spans="1:7" x14ac:dyDescent="0.25">
      <c r="A30" s="129" t="s">
        <v>130</v>
      </c>
      <c r="B30" s="130">
        <v>1084.68</v>
      </c>
      <c r="C30" s="138"/>
      <c r="D30" s="138"/>
      <c r="E30" s="131">
        <v>892.17</v>
      </c>
      <c r="F30" s="171">
        <f t="shared" si="0"/>
        <v>82.251908396946561</v>
      </c>
      <c r="G30" s="172">
        <v>0</v>
      </c>
    </row>
    <row r="31" spans="1:7" x14ac:dyDescent="0.25">
      <c r="A31" s="129" t="s">
        <v>131</v>
      </c>
      <c r="B31" s="130">
        <v>1027.08</v>
      </c>
      <c r="C31" s="138"/>
      <c r="D31" s="138"/>
      <c r="E31" s="131">
        <v>896.43</v>
      </c>
      <c r="F31" s="171">
        <f t="shared" si="0"/>
        <v>87.279471900923014</v>
      </c>
      <c r="G31" s="172">
        <v>0</v>
      </c>
    </row>
    <row r="32" spans="1:7" x14ac:dyDescent="0.25">
      <c r="A32" s="129" t="s">
        <v>132</v>
      </c>
      <c r="B32" s="130">
        <v>1253.71</v>
      </c>
      <c r="C32" s="138"/>
      <c r="D32" s="138"/>
      <c r="E32" s="131">
        <v>551.97</v>
      </c>
      <c r="F32" s="171">
        <f t="shared" si="0"/>
        <v>44.026928077466081</v>
      </c>
      <c r="G32" s="172">
        <v>0</v>
      </c>
    </row>
    <row r="33" spans="1:7" x14ac:dyDescent="0.25">
      <c r="A33" s="135" t="s">
        <v>133</v>
      </c>
      <c r="B33" s="137">
        <v>526.63</v>
      </c>
      <c r="C33" s="136">
        <v>2000</v>
      </c>
      <c r="D33" s="136">
        <v>2000</v>
      </c>
      <c r="E33" s="137">
        <v>655.36</v>
      </c>
      <c r="F33" s="171">
        <f t="shared" si="0"/>
        <v>124.44410686819968</v>
      </c>
      <c r="G33" s="172">
        <f t="shared" si="1"/>
        <v>32.768000000000001</v>
      </c>
    </row>
    <row r="34" spans="1:7" x14ac:dyDescent="0.25">
      <c r="A34" s="129" t="s">
        <v>134</v>
      </c>
      <c r="B34" s="131">
        <v>367.37</v>
      </c>
      <c r="C34" s="138"/>
      <c r="D34" s="138"/>
      <c r="E34" s="131">
        <v>364.08</v>
      </c>
      <c r="F34" s="171">
        <f t="shared" si="0"/>
        <v>99.104445109834771</v>
      </c>
      <c r="G34" s="172">
        <v>0</v>
      </c>
    </row>
    <row r="35" spans="1:7" x14ac:dyDescent="0.25">
      <c r="A35" s="129" t="s">
        <v>135</v>
      </c>
      <c r="B35" s="131">
        <v>79.63</v>
      </c>
      <c r="C35" s="138"/>
      <c r="D35" s="138"/>
      <c r="E35" s="131">
        <v>185</v>
      </c>
      <c r="F35" s="171">
        <f t="shared" si="0"/>
        <v>232.32450081627528</v>
      </c>
      <c r="G35" s="172">
        <v>0</v>
      </c>
    </row>
    <row r="36" spans="1:7" x14ac:dyDescent="0.25">
      <c r="A36" s="129" t="s">
        <v>136</v>
      </c>
      <c r="B36" s="138"/>
      <c r="C36" s="138"/>
      <c r="D36" s="138"/>
      <c r="E36" s="131">
        <v>16.28</v>
      </c>
      <c r="F36" s="171">
        <v>0</v>
      </c>
      <c r="G36" s="172">
        <v>0</v>
      </c>
    </row>
    <row r="37" spans="1:7" x14ac:dyDescent="0.25">
      <c r="A37" s="129" t="s">
        <v>137</v>
      </c>
      <c r="B37" s="131">
        <v>79.63</v>
      </c>
      <c r="C37" s="138"/>
      <c r="D37" s="138"/>
      <c r="E37" s="131">
        <v>90</v>
      </c>
      <c r="F37" s="171">
        <f>E37/B37*100</f>
        <v>113.02273012683663</v>
      </c>
      <c r="G37" s="172">
        <v>0</v>
      </c>
    </row>
    <row r="38" spans="1:7" x14ac:dyDescent="0.25">
      <c r="A38" s="135" t="s">
        <v>138</v>
      </c>
      <c r="B38" s="137">
        <v>663.62</v>
      </c>
      <c r="C38" s="136">
        <v>1400</v>
      </c>
      <c r="D38" s="136">
        <v>1141.27</v>
      </c>
      <c r="E38" s="137">
        <v>622.11</v>
      </c>
      <c r="F38" s="171">
        <f t="shared" si="0"/>
        <v>93.744914258159795</v>
      </c>
      <c r="G38" s="172">
        <f t="shared" si="1"/>
        <v>54.510326215531826</v>
      </c>
    </row>
    <row r="39" spans="1:7" x14ac:dyDescent="0.25">
      <c r="A39" s="129" t="s">
        <v>139</v>
      </c>
      <c r="B39" s="131">
        <v>656.75</v>
      </c>
      <c r="C39" s="138"/>
      <c r="D39" s="138"/>
      <c r="E39" s="131">
        <v>614.04999999999995</v>
      </c>
      <c r="F39" s="171">
        <f t="shared" si="0"/>
        <v>93.498287019413766</v>
      </c>
      <c r="G39" s="172">
        <v>0</v>
      </c>
    </row>
    <row r="40" spans="1:7" x14ac:dyDescent="0.25">
      <c r="A40" s="129" t="s">
        <v>140</v>
      </c>
      <c r="B40" s="131">
        <v>6.87</v>
      </c>
      <c r="C40" s="138"/>
      <c r="D40" s="138"/>
      <c r="E40" s="131">
        <v>8.06</v>
      </c>
      <c r="F40" s="171">
        <f t="shared" si="0"/>
        <v>117.32168850072782</v>
      </c>
      <c r="G40" s="172">
        <v>0</v>
      </c>
    </row>
    <row r="41" spans="1:7" ht="26.25" x14ac:dyDescent="0.25">
      <c r="A41" s="147" t="s">
        <v>141</v>
      </c>
      <c r="B41" s="145">
        <v>69630.240000000005</v>
      </c>
      <c r="C41" s="145">
        <v>135000</v>
      </c>
      <c r="D41" s="145">
        <v>135000</v>
      </c>
      <c r="E41" s="145">
        <v>58799.99</v>
      </c>
      <c r="F41" s="175">
        <f t="shared" si="0"/>
        <v>84.446053898421141</v>
      </c>
      <c r="G41" s="176">
        <f t="shared" si="1"/>
        <v>43.555548148148148</v>
      </c>
    </row>
    <row r="42" spans="1:7" x14ac:dyDescent="0.25">
      <c r="A42" s="129" t="s">
        <v>43</v>
      </c>
      <c r="B42" s="130">
        <v>69630.240000000005</v>
      </c>
      <c r="C42" s="130">
        <v>135000</v>
      </c>
      <c r="D42" s="130">
        <v>135000</v>
      </c>
      <c r="E42" s="130">
        <v>58799.99</v>
      </c>
      <c r="F42" s="171">
        <f t="shared" si="0"/>
        <v>84.446053898421141</v>
      </c>
      <c r="G42" s="172">
        <f t="shared" si="1"/>
        <v>43.555548148148148</v>
      </c>
    </row>
    <row r="43" spans="1:7" x14ac:dyDescent="0.25">
      <c r="A43" s="225" t="s">
        <v>105</v>
      </c>
      <c r="B43" s="226">
        <v>69630.240000000005</v>
      </c>
      <c r="C43" s="226">
        <v>135000</v>
      </c>
      <c r="D43" s="226">
        <v>135000</v>
      </c>
      <c r="E43" s="226">
        <v>58799.99</v>
      </c>
      <c r="F43" s="227">
        <f t="shared" si="0"/>
        <v>84.446053898421141</v>
      </c>
      <c r="G43" s="228">
        <f t="shared" si="1"/>
        <v>43.555548148148148</v>
      </c>
    </row>
    <row r="44" spans="1:7" x14ac:dyDescent="0.25">
      <c r="A44" s="135" t="s">
        <v>115</v>
      </c>
      <c r="B44" s="136">
        <v>11233.97</v>
      </c>
      <c r="C44" s="136">
        <v>30000</v>
      </c>
      <c r="D44" s="136">
        <v>30000</v>
      </c>
      <c r="E44" s="136">
        <v>12765.58</v>
      </c>
      <c r="F44" s="171">
        <f t="shared" si="0"/>
        <v>113.63373767243459</v>
      </c>
      <c r="G44" s="172">
        <f t="shared" si="1"/>
        <v>42.551933333333331</v>
      </c>
    </row>
    <row r="45" spans="1:7" ht="26.25" x14ac:dyDescent="0.25">
      <c r="A45" s="129" t="s">
        <v>142</v>
      </c>
      <c r="B45" s="130">
        <v>11233.97</v>
      </c>
      <c r="C45" s="138"/>
      <c r="D45" s="138"/>
      <c r="E45" s="130">
        <v>12765.58</v>
      </c>
      <c r="F45" s="171">
        <f t="shared" si="0"/>
        <v>113.63373767243459</v>
      </c>
      <c r="G45" s="172">
        <v>0</v>
      </c>
    </row>
    <row r="46" spans="1:7" x14ac:dyDescent="0.25">
      <c r="A46" s="135" t="s">
        <v>119</v>
      </c>
      <c r="B46" s="136">
        <v>33449.46</v>
      </c>
      <c r="C46" s="136">
        <v>50000</v>
      </c>
      <c r="D46" s="136">
        <v>50000</v>
      </c>
      <c r="E46" s="136">
        <v>20446.560000000001</v>
      </c>
      <c r="F46" s="171">
        <f t="shared" si="0"/>
        <v>61.126726709489489</v>
      </c>
      <c r="G46" s="172">
        <f t="shared" si="1"/>
        <v>40.893120000000003</v>
      </c>
    </row>
    <row r="47" spans="1:7" x14ac:dyDescent="0.25">
      <c r="A47" s="129" t="s">
        <v>120</v>
      </c>
      <c r="B47" s="130">
        <v>1432.06</v>
      </c>
      <c r="C47" s="138"/>
      <c r="D47" s="138"/>
      <c r="E47" s="131">
        <v>192.12</v>
      </c>
      <c r="F47" s="171">
        <f t="shared" si="0"/>
        <v>13.415639009538708</v>
      </c>
      <c r="G47" s="172">
        <v>0</v>
      </c>
    </row>
    <row r="48" spans="1:7" x14ac:dyDescent="0.25">
      <c r="A48" s="129" t="s">
        <v>143</v>
      </c>
      <c r="B48" s="130">
        <v>3106.45</v>
      </c>
      <c r="C48" s="138"/>
      <c r="D48" s="138"/>
      <c r="E48" s="130">
        <v>4385.67</v>
      </c>
      <c r="F48" s="171">
        <f t="shared" si="0"/>
        <v>141.1794814015999</v>
      </c>
      <c r="G48" s="172">
        <v>0</v>
      </c>
    </row>
    <row r="49" spans="1:7" x14ac:dyDescent="0.25">
      <c r="A49" s="129" t="s">
        <v>121</v>
      </c>
      <c r="B49" s="130">
        <v>28617.1</v>
      </c>
      <c r="C49" s="138"/>
      <c r="D49" s="138"/>
      <c r="E49" s="130">
        <v>15868.77</v>
      </c>
      <c r="F49" s="171">
        <f t="shared" si="0"/>
        <v>55.452054890257926</v>
      </c>
      <c r="G49" s="172">
        <v>0</v>
      </c>
    </row>
    <row r="50" spans="1:7" ht="26.25" x14ac:dyDescent="0.25">
      <c r="A50" s="129" t="s">
        <v>122</v>
      </c>
      <c r="B50" s="131">
        <v>61.3</v>
      </c>
      <c r="C50" s="138"/>
      <c r="D50" s="138"/>
      <c r="E50" s="138"/>
      <c r="F50" s="171">
        <f t="shared" si="0"/>
        <v>0</v>
      </c>
      <c r="G50" s="172">
        <v>0</v>
      </c>
    </row>
    <row r="51" spans="1:7" x14ac:dyDescent="0.25">
      <c r="A51" s="129" t="s">
        <v>123</v>
      </c>
      <c r="B51" s="131">
        <v>44.46</v>
      </c>
      <c r="C51" s="138"/>
      <c r="D51" s="138"/>
      <c r="E51" s="138"/>
      <c r="F51" s="171">
        <f t="shared" si="0"/>
        <v>0</v>
      </c>
      <c r="G51" s="172">
        <v>0</v>
      </c>
    </row>
    <row r="52" spans="1:7" x14ac:dyDescent="0.25">
      <c r="A52" s="129" t="s">
        <v>144</v>
      </c>
      <c r="B52" s="131">
        <v>188.09</v>
      </c>
      <c r="C52" s="138"/>
      <c r="D52" s="138"/>
      <c r="E52" s="138"/>
      <c r="F52" s="171">
        <f t="shared" si="0"/>
        <v>0</v>
      </c>
      <c r="G52" s="172">
        <v>0</v>
      </c>
    </row>
    <row r="53" spans="1:7" x14ac:dyDescent="0.25">
      <c r="A53" s="135" t="s">
        <v>124</v>
      </c>
      <c r="B53" s="136">
        <v>24946.81</v>
      </c>
      <c r="C53" s="136">
        <v>55000</v>
      </c>
      <c r="D53" s="136">
        <v>55000</v>
      </c>
      <c r="E53" s="136">
        <v>25587.85</v>
      </c>
      <c r="F53" s="171">
        <f t="shared" si="0"/>
        <v>102.56962713870028</v>
      </c>
      <c r="G53" s="172">
        <f t="shared" si="1"/>
        <v>46.523363636363634</v>
      </c>
    </row>
    <row r="54" spans="1:7" x14ac:dyDescent="0.25">
      <c r="A54" s="129" t="s">
        <v>126</v>
      </c>
      <c r="B54" s="131">
        <v>779.75</v>
      </c>
      <c r="C54" s="138"/>
      <c r="D54" s="138"/>
      <c r="E54" s="131">
        <v>855.11</v>
      </c>
      <c r="F54" s="171">
        <f t="shared" si="0"/>
        <v>109.66463610131451</v>
      </c>
      <c r="G54" s="172">
        <v>0</v>
      </c>
    </row>
    <row r="55" spans="1:7" x14ac:dyDescent="0.25">
      <c r="A55" s="129" t="s">
        <v>128</v>
      </c>
      <c r="B55" s="131">
        <v>39.82</v>
      </c>
      <c r="C55" s="138"/>
      <c r="D55" s="138"/>
      <c r="E55" s="131">
        <v>310.52</v>
      </c>
      <c r="F55" s="171">
        <f t="shared" si="0"/>
        <v>779.80914113510801</v>
      </c>
      <c r="G55" s="172">
        <v>0</v>
      </c>
    </row>
    <row r="56" spans="1:7" x14ac:dyDescent="0.25">
      <c r="A56" s="129" t="s">
        <v>145</v>
      </c>
      <c r="B56" s="130">
        <v>21288.74</v>
      </c>
      <c r="C56" s="138"/>
      <c r="D56" s="138"/>
      <c r="E56" s="130">
        <v>17935.47</v>
      </c>
      <c r="F56" s="171">
        <f t="shared" si="0"/>
        <v>84.248621571779253</v>
      </c>
      <c r="G56" s="172">
        <v>0</v>
      </c>
    </row>
    <row r="57" spans="1:7" x14ac:dyDescent="0.25">
      <c r="A57" s="129" t="s">
        <v>129</v>
      </c>
      <c r="B57" s="131">
        <v>202.4</v>
      </c>
      <c r="C57" s="138"/>
      <c r="D57" s="138"/>
      <c r="E57" s="130">
        <v>3495.02</v>
      </c>
      <c r="F57" s="171">
        <f t="shared" si="0"/>
        <v>1726.788537549407</v>
      </c>
      <c r="G57" s="172">
        <v>0</v>
      </c>
    </row>
    <row r="58" spans="1:7" x14ac:dyDescent="0.25">
      <c r="A58" s="122" t="s">
        <v>130</v>
      </c>
      <c r="B58" s="13">
        <v>1194.51</v>
      </c>
      <c r="C58" s="123"/>
      <c r="D58" s="123"/>
      <c r="E58" s="13">
        <v>2022.15</v>
      </c>
      <c r="F58" s="171">
        <f t="shared" si="0"/>
        <v>169.28698796996258</v>
      </c>
      <c r="G58" s="172">
        <v>0</v>
      </c>
    </row>
    <row r="59" spans="1:7" x14ac:dyDescent="0.25">
      <c r="A59" s="129" t="s">
        <v>131</v>
      </c>
      <c r="B59" s="131">
        <v>257.32</v>
      </c>
      <c r="C59" s="138"/>
      <c r="D59" s="138"/>
      <c r="E59" s="138"/>
      <c r="F59" s="171">
        <f t="shared" si="0"/>
        <v>0</v>
      </c>
      <c r="G59" s="172">
        <v>0</v>
      </c>
    </row>
    <row r="60" spans="1:7" x14ac:dyDescent="0.25">
      <c r="A60" s="129" t="s">
        <v>132</v>
      </c>
      <c r="B60" s="130">
        <v>1184.27</v>
      </c>
      <c r="C60" s="138"/>
      <c r="D60" s="138"/>
      <c r="E60" s="131">
        <v>969.58</v>
      </c>
      <c r="F60" s="171">
        <f t="shared" si="0"/>
        <v>81.871532674136816</v>
      </c>
      <c r="G60" s="172">
        <v>0</v>
      </c>
    </row>
    <row r="61" spans="1:7" x14ac:dyDescent="0.25">
      <c r="A61" s="147" t="s">
        <v>146</v>
      </c>
      <c r="B61" s="145">
        <v>2236.79</v>
      </c>
      <c r="C61" s="145">
        <v>5000</v>
      </c>
      <c r="D61" s="145">
        <v>5000</v>
      </c>
      <c r="E61" s="146">
        <v>135</v>
      </c>
      <c r="F61" s="175">
        <f t="shared" si="0"/>
        <v>6.0354347077731925</v>
      </c>
      <c r="G61" s="176">
        <f t="shared" si="1"/>
        <v>2.7</v>
      </c>
    </row>
    <row r="62" spans="1:7" x14ac:dyDescent="0.25">
      <c r="A62" s="129" t="s">
        <v>43</v>
      </c>
      <c r="B62" s="130">
        <v>2236.79</v>
      </c>
      <c r="C62" s="130">
        <v>5000</v>
      </c>
      <c r="D62" s="130">
        <v>5000</v>
      </c>
      <c r="E62" s="131">
        <v>135</v>
      </c>
      <c r="F62" s="171">
        <f t="shared" si="0"/>
        <v>6.0354347077731925</v>
      </c>
      <c r="G62" s="172">
        <f t="shared" si="1"/>
        <v>2.7</v>
      </c>
    </row>
    <row r="63" spans="1:7" x14ac:dyDescent="0.25">
      <c r="A63" s="225" t="s">
        <v>105</v>
      </c>
      <c r="B63" s="226">
        <v>2236.79</v>
      </c>
      <c r="C63" s="226">
        <v>5000</v>
      </c>
      <c r="D63" s="226">
        <v>5000</v>
      </c>
      <c r="E63" s="229">
        <v>135</v>
      </c>
      <c r="F63" s="227">
        <f t="shared" si="0"/>
        <v>6.0354347077731925</v>
      </c>
      <c r="G63" s="228">
        <f t="shared" si="1"/>
        <v>2.7</v>
      </c>
    </row>
    <row r="64" spans="1:7" x14ac:dyDescent="0.25">
      <c r="A64" s="135" t="s">
        <v>124</v>
      </c>
      <c r="B64" s="136">
        <v>2236.79</v>
      </c>
      <c r="C64" s="136">
        <v>5000</v>
      </c>
      <c r="D64" s="136">
        <v>5000</v>
      </c>
      <c r="E64" s="137">
        <v>135</v>
      </c>
      <c r="F64" s="171">
        <f t="shared" si="0"/>
        <v>6.0354347077731925</v>
      </c>
      <c r="G64" s="172">
        <f t="shared" si="1"/>
        <v>2.7</v>
      </c>
    </row>
    <row r="65" spans="1:7" x14ac:dyDescent="0.25">
      <c r="A65" s="129" t="s">
        <v>126</v>
      </c>
      <c r="B65" s="130">
        <v>2236.79</v>
      </c>
      <c r="C65" s="138"/>
      <c r="D65" s="138"/>
      <c r="E65" s="131">
        <v>135</v>
      </c>
      <c r="F65" s="171">
        <f t="shared" si="0"/>
        <v>6.0354347077731925</v>
      </c>
      <c r="G65" s="172">
        <v>0</v>
      </c>
    </row>
    <row r="66" spans="1:7" ht="26.25" x14ac:dyDescent="0.25">
      <c r="A66" s="129" t="s">
        <v>147</v>
      </c>
      <c r="B66" s="130">
        <v>1327.23</v>
      </c>
      <c r="C66" s="138"/>
      <c r="D66" s="138"/>
      <c r="E66" s="138"/>
      <c r="F66" s="171">
        <f t="shared" si="0"/>
        <v>0</v>
      </c>
      <c r="G66" s="172">
        <v>0</v>
      </c>
    </row>
    <row r="67" spans="1:7" x14ac:dyDescent="0.25">
      <c r="A67" s="129" t="s">
        <v>43</v>
      </c>
      <c r="B67" s="130">
        <v>1327.23</v>
      </c>
      <c r="C67" s="138"/>
      <c r="D67" s="138"/>
      <c r="E67" s="138"/>
      <c r="F67" s="171">
        <f t="shared" si="0"/>
        <v>0</v>
      </c>
      <c r="G67" s="172">
        <v>0</v>
      </c>
    </row>
    <row r="68" spans="1:7" x14ac:dyDescent="0.25">
      <c r="A68" s="225" t="s">
        <v>105</v>
      </c>
      <c r="B68" s="226">
        <v>1327.23</v>
      </c>
      <c r="C68" s="230"/>
      <c r="D68" s="230"/>
      <c r="E68" s="230"/>
      <c r="F68" s="227">
        <f t="shared" si="0"/>
        <v>0</v>
      </c>
      <c r="G68" s="228">
        <v>0</v>
      </c>
    </row>
    <row r="69" spans="1:7" x14ac:dyDescent="0.25">
      <c r="A69" s="135" t="s">
        <v>148</v>
      </c>
      <c r="B69" s="136">
        <v>1327.23</v>
      </c>
      <c r="C69" s="140"/>
      <c r="D69" s="140"/>
      <c r="E69" s="140"/>
      <c r="F69" s="171">
        <f t="shared" si="0"/>
        <v>0</v>
      </c>
      <c r="G69" s="172">
        <v>0</v>
      </c>
    </row>
    <row r="70" spans="1:7" x14ac:dyDescent="0.25">
      <c r="A70" s="129" t="s">
        <v>149</v>
      </c>
      <c r="B70" s="130">
        <v>1327.23</v>
      </c>
      <c r="C70" s="138"/>
      <c r="D70" s="138"/>
      <c r="E70" s="138"/>
      <c r="F70" s="171">
        <f t="shared" si="0"/>
        <v>0</v>
      </c>
      <c r="G70" s="172">
        <v>0</v>
      </c>
    </row>
    <row r="71" spans="1:7" ht="26.25" x14ac:dyDescent="0.25">
      <c r="A71" s="141" t="s">
        <v>150</v>
      </c>
      <c r="B71" s="143">
        <v>39950.35</v>
      </c>
      <c r="C71" s="143">
        <v>96000</v>
      </c>
      <c r="D71" s="143">
        <v>145556.85</v>
      </c>
      <c r="E71" s="143">
        <v>55759.97</v>
      </c>
      <c r="F71" s="173">
        <f t="shared" si="0"/>
        <v>139.57317019750766</v>
      </c>
      <c r="G71" s="174">
        <f t="shared" si="1"/>
        <v>38.308035657545489</v>
      </c>
    </row>
    <row r="72" spans="1:7" x14ac:dyDescent="0.25">
      <c r="A72" s="147" t="s">
        <v>151</v>
      </c>
      <c r="B72" s="145">
        <v>39950.35</v>
      </c>
      <c r="C72" s="145">
        <v>96000</v>
      </c>
      <c r="D72" s="145">
        <v>145556.85</v>
      </c>
      <c r="E72" s="145">
        <v>55759.97</v>
      </c>
      <c r="F72" s="175">
        <f t="shared" si="0"/>
        <v>139.57317019750766</v>
      </c>
      <c r="G72" s="176">
        <f t="shared" si="1"/>
        <v>38.308035657545489</v>
      </c>
    </row>
    <row r="73" spans="1:7" x14ac:dyDescent="0.25">
      <c r="A73" s="129" t="s">
        <v>49</v>
      </c>
      <c r="B73" s="130">
        <v>39950.35</v>
      </c>
      <c r="C73" s="130">
        <v>96000</v>
      </c>
      <c r="D73" s="130">
        <v>145556.85</v>
      </c>
      <c r="E73" s="130">
        <v>55759.97</v>
      </c>
      <c r="F73" s="171">
        <f t="shared" ref="F73:F124" si="2">E73/B73*100</f>
        <v>139.57317019750766</v>
      </c>
      <c r="G73" s="172">
        <f t="shared" ref="G73:G136" si="3">E73/D73*100</f>
        <v>38.308035657545489</v>
      </c>
    </row>
    <row r="74" spans="1:7" x14ac:dyDescent="0.25">
      <c r="A74" s="225" t="s">
        <v>92</v>
      </c>
      <c r="B74" s="226">
        <v>39950.35</v>
      </c>
      <c r="C74" s="226">
        <v>96000</v>
      </c>
      <c r="D74" s="226">
        <v>145556.85</v>
      </c>
      <c r="E74" s="226">
        <v>55759.97</v>
      </c>
      <c r="F74" s="227">
        <f t="shared" si="2"/>
        <v>139.57317019750766</v>
      </c>
      <c r="G74" s="228">
        <f t="shared" si="3"/>
        <v>38.308035657545489</v>
      </c>
    </row>
    <row r="75" spans="1:7" x14ac:dyDescent="0.25">
      <c r="A75" s="135" t="s">
        <v>152</v>
      </c>
      <c r="B75" s="136">
        <v>4932.46</v>
      </c>
      <c r="C75" s="136">
        <v>12600</v>
      </c>
      <c r="D75" s="136">
        <v>12600</v>
      </c>
      <c r="E75" s="136">
        <v>6649.19</v>
      </c>
      <c r="F75" s="171">
        <f t="shared" si="2"/>
        <v>134.8047424611654</v>
      </c>
      <c r="G75" s="172">
        <f t="shared" si="3"/>
        <v>52.771349206349207</v>
      </c>
    </row>
    <row r="76" spans="1:7" x14ac:dyDescent="0.25">
      <c r="A76" s="129" t="s">
        <v>153</v>
      </c>
      <c r="B76" s="130">
        <v>4932.46</v>
      </c>
      <c r="C76" s="138"/>
      <c r="D76" s="138"/>
      <c r="E76" s="130">
        <v>6649.19</v>
      </c>
      <c r="F76" s="171">
        <f t="shared" si="2"/>
        <v>134.8047424611654</v>
      </c>
      <c r="G76" s="172">
        <v>0</v>
      </c>
    </row>
    <row r="77" spans="1:7" x14ac:dyDescent="0.25">
      <c r="A77" s="135" t="s">
        <v>154</v>
      </c>
      <c r="B77" s="136">
        <v>1210.27</v>
      </c>
      <c r="C77" s="136">
        <v>2000</v>
      </c>
      <c r="D77" s="136">
        <v>8000</v>
      </c>
      <c r="E77" s="137">
        <v>300</v>
      </c>
      <c r="F77" s="171">
        <f t="shared" si="2"/>
        <v>24.787857254992687</v>
      </c>
      <c r="G77" s="172">
        <f t="shared" si="3"/>
        <v>3.75</v>
      </c>
    </row>
    <row r="78" spans="1:7" x14ac:dyDescent="0.25">
      <c r="A78" s="129" t="s">
        <v>155</v>
      </c>
      <c r="B78" s="130">
        <v>1210.27</v>
      </c>
      <c r="C78" s="138"/>
      <c r="D78" s="138"/>
      <c r="E78" s="131">
        <v>300</v>
      </c>
      <c r="F78" s="171">
        <f t="shared" si="2"/>
        <v>24.787857254992687</v>
      </c>
      <c r="G78" s="172">
        <v>0</v>
      </c>
    </row>
    <row r="79" spans="1:7" x14ac:dyDescent="0.25">
      <c r="A79" s="135" t="s">
        <v>156</v>
      </c>
      <c r="B79" s="137">
        <v>848.02</v>
      </c>
      <c r="C79" s="136">
        <v>2600</v>
      </c>
      <c r="D79" s="136">
        <v>2600</v>
      </c>
      <c r="E79" s="136">
        <v>1097.1099999999999</v>
      </c>
      <c r="F79" s="171">
        <f t="shared" si="2"/>
        <v>129.37312799226433</v>
      </c>
      <c r="G79" s="172">
        <f t="shared" si="3"/>
        <v>42.196538461538459</v>
      </c>
    </row>
    <row r="80" spans="1:7" x14ac:dyDescent="0.25">
      <c r="A80" s="129" t="s">
        <v>157</v>
      </c>
      <c r="B80" s="131">
        <v>848.02</v>
      </c>
      <c r="C80" s="138"/>
      <c r="D80" s="138"/>
      <c r="E80" s="130">
        <v>1097.1099999999999</v>
      </c>
      <c r="F80" s="171">
        <f t="shared" si="2"/>
        <v>129.37312799226433</v>
      </c>
      <c r="G80" s="172">
        <v>0</v>
      </c>
    </row>
    <row r="81" spans="1:7" x14ac:dyDescent="0.25">
      <c r="A81" s="135" t="s">
        <v>115</v>
      </c>
      <c r="B81" s="136">
        <v>1010.8</v>
      </c>
      <c r="C81" s="136">
        <v>3500</v>
      </c>
      <c r="D81" s="136">
        <v>7000</v>
      </c>
      <c r="E81" s="136">
        <v>6459.47</v>
      </c>
      <c r="F81" s="171">
        <f t="shared" si="2"/>
        <v>639.04531064503362</v>
      </c>
      <c r="G81" s="172">
        <f t="shared" si="3"/>
        <v>92.278142857142868</v>
      </c>
    </row>
    <row r="82" spans="1:7" x14ac:dyDescent="0.25">
      <c r="A82" s="129" t="s">
        <v>116</v>
      </c>
      <c r="B82" s="131">
        <v>686.32</v>
      </c>
      <c r="C82" s="138"/>
      <c r="D82" s="138"/>
      <c r="E82" s="130">
        <v>3898.87</v>
      </c>
      <c r="F82" s="171">
        <f t="shared" si="2"/>
        <v>568.08340132882608</v>
      </c>
      <c r="G82" s="172">
        <v>0</v>
      </c>
    </row>
    <row r="83" spans="1:7" x14ac:dyDescent="0.25">
      <c r="A83" s="129" t="s">
        <v>117</v>
      </c>
      <c r="B83" s="131">
        <v>165.48</v>
      </c>
      <c r="C83" s="138"/>
      <c r="D83" s="138"/>
      <c r="E83" s="131">
        <v>685</v>
      </c>
      <c r="F83" s="171">
        <f t="shared" si="2"/>
        <v>413.94730481024897</v>
      </c>
      <c r="G83" s="172">
        <v>0</v>
      </c>
    </row>
    <row r="84" spans="1:7" x14ac:dyDescent="0.25">
      <c r="A84" s="129" t="s">
        <v>118</v>
      </c>
      <c r="B84" s="131">
        <v>159</v>
      </c>
      <c r="C84" s="138"/>
      <c r="D84" s="138"/>
      <c r="E84" s="130">
        <v>1875.6</v>
      </c>
      <c r="F84" s="171">
        <f t="shared" si="2"/>
        <v>1179.6226415094338</v>
      </c>
      <c r="G84" s="172">
        <v>0</v>
      </c>
    </row>
    <row r="85" spans="1:7" x14ac:dyDescent="0.25">
      <c r="A85" s="135" t="s">
        <v>119</v>
      </c>
      <c r="B85" s="136">
        <v>23702.959999999999</v>
      </c>
      <c r="C85" s="136">
        <v>40000</v>
      </c>
      <c r="D85" s="136">
        <v>51400</v>
      </c>
      <c r="E85" s="136">
        <v>26163.1</v>
      </c>
      <c r="F85" s="171">
        <f t="shared" si="2"/>
        <v>110.37904126741975</v>
      </c>
      <c r="G85" s="172">
        <f t="shared" si="3"/>
        <v>50.900972762645914</v>
      </c>
    </row>
    <row r="86" spans="1:7" x14ac:dyDescent="0.25">
      <c r="A86" s="129" t="s">
        <v>120</v>
      </c>
      <c r="B86" s="131">
        <v>566.78</v>
      </c>
      <c r="C86" s="138"/>
      <c r="D86" s="138"/>
      <c r="E86" s="131">
        <v>703.15</v>
      </c>
      <c r="F86" s="171">
        <f t="shared" si="2"/>
        <v>124.06048202124281</v>
      </c>
      <c r="G86" s="172">
        <v>0</v>
      </c>
    </row>
    <row r="87" spans="1:7" x14ac:dyDescent="0.25">
      <c r="A87" s="129" t="s">
        <v>143</v>
      </c>
      <c r="B87" s="130">
        <v>22303.99</v>
      </c>
      <c r="C87" s="138"/>
      <c r="D87" s="138"/>
      <c r="E87" s="130">
        <v>24039.23</v>
      </c>
      <c r="F87" s="171">
        <f t="shared" si="2"/>
        <v>107.77995327293456</v>
      </c>
      <c r="G87" s="172">
        <v>0</v>
      </c>
    </row>
    <row r="88" spans="1:7" x14ac:dyDescent="0.25">
      <c r="A88" s="129" t="s">
        <v>121</v>
      </c>
      <c r="B88" s="131">
        <v>686.66</v>
      </c>
      <c r="C88" s="138"/>
      <c r="D88" s="138"/>
      <c r="E88" s="131">
        <v>391.86</v>
      </c>
      <c r="F88" s="171">
        <f t="shared" si="2"/>
        <v>57.067544345090738</v>
      </c>
      <c r="G88" s="172">
        <v>0</v>
      </c>
    </row>
    <row r="89" spans="1:7" ht="26.25" x14ac:dyDescent="0.25">
      <c r="A89" s="129" t="s">
        <v>122</v>
      </c>
      <c r="B89" s="138"/>
      <c r="C89" s="138"/>
      <c r="D89" s="138"/>
      <c r="E89" s="131">
        <v>333.89</v>
      </c>
      <c r="F89" s="171">
        <v>0</v>
      </c>
      <c r="G89" s="172">
        <v>0</v>
      </c>
    </row>
    <row r="90" spans="1:7" x14ac:dyDescent="0.25">
      <c r="A90" s="129" t="s">
        <v>123</v>
      </c>
      <c r="B90" s="131">
        <v>145.53</v>
      </c>
      <c r="C90" s="138"/>
      <c r="D90" s="138"/>
      <c r="E90" s="131">
        <v>694.97</v>
      </c>
      <c r="F90" s="171">
        <f t="shared" si="2"/>
        <v>477.54414897272045</v>
      </c>
      <c r="G90" s="172">
        <v>0</v>
      </c>
    </row>
    <row r="91" spans="1:7" x14ac:dyDescent="0.25">
      <c r="A91" s="135" t="s">
        <v>124</v>
      </c>
      <c r="B91" s="136">
        <v>2653.33</v>
      </c>
      <c r="C91" s="136">
        <v>19000</v>
      </c>
      <c r="D91" s="136">
        <v>28000</v>
      </c>
      <c r="E91" s="136">
        <v>5904.45</v>
      </c>
      <c r="F91" s="171">
        <f t="shared" si="2"/>
        <v>222.5298021731183</v>
      </c>
      <c r="G91" s="172">
        <f t="shared" si="3"/>
        <v>21.087321428571428</v>
      </c>
    </row>
    <row r="92" spans="1:7" x14ac:dyDescent="0.25">
      <c r="A92" s="129" t="s">
        <v>126</v>
      </c>
      <c r="B92" s="131">
        <v>783.18</v>
      </c>
      <c r="C92" s="138"/>
      <c r="D92" s="138"/>
      <c r="E92" s="130">
        <v>1258.8900000000001</v>
      </c>
      <c r="F92" s="171">
        <f t="shared" si="2"/>
        <v>160.74082586378614</v>
      </c>
      <c r="G92" s="172">
        <v>0</v>
      </c>
    </row>
    <row r="93" spans="1:7" x14ac:dyDescent="0.25">
      <c r="A93" s="129" t="s">
        <v>127</v>
      </c>
      <c r="B93" s="131">
        <v>132.41</v>
      </c>
      <c r="C93" s="138"/>
      <c r="D93" s="138"/>
      <c r="E93" s="131">
        <v>137.76</v>
      </c>
      <c r="F93" s="171">
        <f t="shared" si="2"/>
        <v>104.04048032625934</v>
      </c>
      <c r="G93" s="172">
        <v>0</v>
      </c>
    </row>
    <row r="94" spans="1:7" x14ac:dyDescent="0.25">
      <c r="A94" s="129" t="s">
        <v>128</v>
      </c>
      <c r="B94" s="131">
        <v>474.46</v>
      </c>
      <c r="C94" s="138"/>
      <c r="D94" s="138"/>
      <c r="E94" s="131">
        <v>266.55</v>
      </c>
      <c r="F94" s="171">
        <f t="shared" si="2"/>
        <v>56.179656873076766</v>
      </c>
      <c r="G94" s="172">
        <v>0</v>
      </c>
    </row>
    <row r="95" spans="1:7" x14ac:dyDescent="0.25">
      <c r="A95" s="129" t="s">
        <v>129</v>
      </c>
      <c r="B95" s="131">
        <v>55.74</v>
      </c>
      <c r="C95" s="138"/>
      <c r="D95" s="138"/>
      <c r="E95" s="138"/>
      <c r="F95" s="171">
        <f t="shared" si="2"/>
        <v>0</v>
      </c>
      <c r="G95" s="172">
        <v>0</v>
      </c>
    </row>
    <row r="96" spans="1:7" x14ac:dyDescent="0.25">
      <c r="A96" s="129" t="s">
        <v>130</v>
      </c>
      <c r="B96" s="138"/>
      <c r="C96" s="138"/>
      <c r="D96" s="138"/>
      <c r="E96" s="130">
        <v>2589.3200000000002</v>
      </c>
      <c r="F96" s="171">
        <v>0</v>
      </c>
      <c r="G96" s="172">
        <v>0</v>
      </c>
    </row>
    <row r="97" spans="1:7" x14ac:dyDescent="0.25">
      <c r="A97" s="129" t="s">
        <v>131</v>
      </c>
      <c r="B97" s="131">
        <v>398.17</v>
      </c>
      <c r="C97" s="138"/>
      <c r="D97" s="138"/>
      <c r="E97" s="131">
        <v>398.16</v>
      </c>
      <c r="F97" s="171">
        <f t="shared" si="2"/>
        <v>99.997488509932936</v>
      </c>
      <c r="G97" s="172">
        <v>0</v>
      </c>
    </row>
    <row r="98" spans="1:7" x14ac:dyDescent="0.25">
      <c r="A98" s="129" t="s">
        <v>132</v>
      </c>
      <c r="B98" s="131">
        <v>809.37</v>
      </c>
      <c r="C98" s="138"/>
      <c r="D98" s="138"/>
      <c r="E98" s="130">
        <v>1253.77</v>
      </c>
      <c r="F98" s="171">
        <f t="shared" si="2"/>
        <v>154.90690289978625</v>
      </c>
      <c r="G98" s="172">
        <v>0</v>
      </c>
    </row>
    <row r="99" spans="1:7" x14ac:dyDescent="0.25">
      <c r="A99" s="135" t="s">
        <v>133</v>
      </c>
      <c r="B99" s="136">
        <v>4501.09</v>
      </c>
      <c r="C99" s="136">
        <v>10000</v>
      </c>
      <c r="D99" s="136">
        <v>16126.85</v>
      </c>
      <c r="E99" s="136">
        <v>3740.55</v>
      </c>
      <c r="F99" s="171">
        <f t="shared" si="2"/>
        <v>83.103203890613159</v>
      </c>
      <c r="G99" s="172">
        <f t="shared" si="3"/>
        <v>23.19454822237449</v>
      </c>
    </row>
    <row r="100" spans="1:7" ht="26.25" x14ac:dyDescent="0.25">
      <c r="A100" s="129" t="s">
        <v>158</v>
      </c>
      <c r="B100" s="130">
        <v>2481.92</v>
      </c>
      <c r="C100" s="138"/>
      <c r="D100" s="138"/>
      <c r="E100" s="138"/>
      <c r="F100" s="171">
        <f t="shared" si="2"/>
        <v>0</v>
      </c>
      <c r="G100" s="172">
        <v>0</v>
      </c>
    </row>
    <row r="101" spans="1:7" x14ac:dyDescent="0.25">
      <c r="A101" s="129" t="s">
        <v>134</v>
      </c>
      <c r="B101" s="138"/>
      <c r="C101" s="138"/>
      <c r="D101" s="138"/>
      <c r="E101" s="131">
        <v>123.7</v>
      </c>
      <c r="F101" s="171">
        <v>0</v>
      </c>
      <c r="G101" s="172">
        <v>0</v>
      </c>
    </row>
    <row r="102" spans="1:7" x14ac:dyDescent="0.25">
      <c r="A102" s="129" t="s">
        <v>159</v>
      </c>
      <c r="B102" s="131">
        <v>871.08</v>
      </c>
      <c r="C102" s="138"/>
      <c r="D102" s="138"/>
      <c r="E102" s="130">
        <v>3150.85</v>
      </c>
      <c r="F102" s="171">
        <f t="shared" si="2"/>
        <v>361.71763787482206</v>
      </c>
      <c r="G102" s="172">
        <v>0</v>
      </c>
    </row>
    <row r="103" spans="1:7" x14ac:dyDescent="0.25">
      <c r="A103" s="129" t="s">
        <v>135</v>
      </c>
      <c r="B103" s="131">
        <v>351.75</v>
      </c>
      <c r="C103" s="138"/>
      <c r="D103" s="138"/>
      <c r="E103" s="131">
        <v>315</v>
      </c>
      <c r="F103" s="171">
        <f t="shared" si="2"/>
        <v>89.552238805970148</v>
      </c>
      <c r="G103" s="172">
        <v>0</v>
      </c>
    </row>
    <row r="104" spans="1:7" x14ac:dyDescent="0.25">
      <c r="A104" s="129" t="s">
        <v>136</v>
      </c>
      <c r="B104" s="131">
        <v>796.34</v>
      </c>
      <c r="C104" s="138"/>
      <c r="D104" s="138"/>
      <c r="E104" s="138"/>
      <c r="F104" s="171">
        <f t="shared" si="2"/>
        <v>0</v>
      </c>
      <c r="G104" s="172">
        <v>0</v>
      </c>
    </row>
    <row r="105" spans="1:7" x14ac:dyDescent="0.25">
      <c r="A105" s="129" t="s">
        <v>137</v>
      </c>
      <c r="B105" s="138"/>
      <c r="C105" s="138"/>
      <c r="D105" s="138"/>
      <c r="E105" s="131">
        <v>151</v>
      </c>
      <c r="F105" s="171">
        <v>0</v>
      </c>
      <c r="G105" s="172">
        <v>0</v>
      </c>
    </row>
    <row r="106" spans="1:7" x14ac:dyDescent="0.25">
      <c r="A106" s="135" t="s">
        <v>138</v>
      </c>
      <c r="B106" s="137">
        <v>269.27999999999997</v>
      </c>
      <c r="C106" s="136">
        <v>3000</v>
      </c>
      <c r="D106" s="136">
        <v>3500</v>
      </c>
      <c r="E106" s="137">
        <v>489.56</v>
      </c>
      <c r="F106" s="171">
        <f t="shared" si="2"/>
        <v>181.8033273915627</v>
      </c>
      <c r="G106" s="172">
        <f t="shared" si="3"/>
        <v>13.987428571428573</v>
      </c>
    </row>
    <row r="107" spans="1:7" x14ac:dyDescent="0.25">
      <c r="A107" s="129" t="s">
        <v>139</v>
      </c>
      <c r="B107" s="131">
        <v>269.27999999999997</v>
      </c>
      <c r="C107" s="138"/>
      <c r="D107" s="138"/>
      <c r="E107" s="131">
        <v>489.56</v>
      </c>
      <c r="F107" s="171">
        <f t="shared" si="2"/>
        <v>181.8033273915627</v>
      </c>
      <c r="G107" s="172">
        <v>0</v>
      </c>
    </row>
    <row r="108" spans="1:7" x14ac:dyDescent="0.25">
      <c r="A108" s="135" t="s">
        <v>160</v>
      </c>
      <c r="B108" s="140"/>
      <c r="C108" s="137">
        <v>0</v>
      </c>
      <c r="D108" s="137">
        <v>730</v>
      </c>
      <c r="E108" s="137">
        <v>729.31</v>
      </c>
      <c r="F108" s="171">
        <v>0</v>
      </c>
      <c r="G108" s="172">
        <f t="shared" si="3"/>
        <v>99.905479452054792</v>
      </c>
    </row>
    <row r="109" spans="1:7" x14ac:dyDescent="0.25">
      <c r="A109" s="129" t="s">
        <v>161</v>
      </c>
      <c r="B109" s="138"/>
      <c r="C109" s="138"/>
      <c r="D109" s="138"/>
      <c r="E109" s="131">
        <v>729.31</v>
      </c>
      <c r="F109" s="171">
        <v>0</v>
      </c>
      <c r="G109" s="172">
        <v>0</v>
      </c>
    </row>
    <row r="110" spans="1:7" x14ac:dyDescent="0.25">
      <c r="A110" s="135" t="s">
        <v>162</v>
      </c>
      <c r="B110" s="137">
        <v>769.31</v>
      </c>
      <c r="C110" s="136">
        <v>2700</v>
      </c>
      <c r="D110" s="136">
        <v>15000</v>
      </c>
      <c r="E110" s="136">
        <v>4227.2299999999996</v>
      </c>
      <c r="F110" s="171">
        <f t="shared" si="2"/>
        <v>549.48330321976835</v>
      </c>
      <c r="G110" s="172">
        <f t="shared" si="3"/>
        <v>28.181533333333331</v>
      </c>
    </row>
    <row r="111" spans="1:7" x14ac:dyDescent="0.25">
      <c r="A111" s="129" t="s">
        <v>163</v>
      </c>
      <c r="B111" s="131">
        <v>769.31</v>
      </c>
      <c r="C111" s="138"/>
      <c r="D111" s="138"/>
      <c r="E111" s="130">
        <v>2468.65</v>
      </c>
      <c r="F111" s="171">
        <f t="shared" si="2"/>
        <v>320.89144818083741</v>
      </c>
      <c r="G111" s="172">
        <v>0</v>
      </c>
    </row>
    <row r="112" spans="1:7" x14ac:dyDescent="0.25">
      <c r="A112" s="129" t="s">
        <v>164</v>
      </c>
      <c r="B112" s="138"/>
      <c r="C112" s="138"/>
      <c r="D112" s="138"/>
      <c r="E112" s="130">
        <v>1758.58</v>
      </c>
      <c r="F112" s="171">
        <v>0</v>
      </c>
      <c r="G112" s="172">
        <v>0</v>
      </c>
    </row>
    <row r="113" spans="1:7" ht="26.25" x14ac:dyDescent="0.25">
      <c r="A113" s="135" t="s">
        <v>165</v>
      </c>
      <c r="B113" s="137">
        <v>52.83</v>
      </c>
      <c r="C113" s="137">
        <v>600</v>
      </c>
      <c r="D113" s="137">
        <v>600</v>
      </c>
      <c r="E113" s="140"/>
      <c r="F113" s="171">
        <f t="shared" si="2"/>
        <v>0</v>
      </c>
      <c r="G113" s="172">
        <f t="shared" si="3"/>
        <v>0</v>
      </c>
    </row>
    <row r="114" spans="1:7" x14ac:dyDescent="0.25">
      <c r="A114" s="129" t="s">
        <v>166</v>
      </c>
      <c r="B114" s="131">
        <v>52.83</v>
      </c>
      <c r="C114" s="138"/>
      <c r="D114" s="138"/>
      <c r="E114" s="138"/>
      <c r="F114" s="171">
        <f t="shared" si="2"/>
        <v>0</v>
      </c>
      <c r="G114" s="172">
        <v>0</v>
      </c>
    </row>
    <row r="115" spans="1:7" x14ac:dyDescent="0.25">
      <c r="A115" s="141" t="s">
        <v>167</v>
      </c>
      <c r="B115" s="143">
        <v>5667.18</v>
      </c>
      <c r="C115" s="143">
        <f>SUM(C116+C125+C131+C145+C152+C167+C178)</f>
        <v>18700</v>
      </c>
      <c r="D115" s="143">
        <v>45775</v>
      </c>
      <c r="E115" s="143">
        <v>4939.08</v>
      </c>
      <c r="F115" s="173">
        <f t="shared" si="2"/>
        <v>87.152340317406541</v>
      </c>
      <c r="G115" s="174">
        <f t="shared" si="3"/>
        <v>10.78990715456035</v>
      </c>
    </row>
    <row r="116" spans="1:7" x14ac:dyDescent="0.25">
      <c r="A116" s="147" t="s">
        <v>168</v>
      </c>
      <c r="B116" s="145">
        <v>3190.47</v>
      </c>
      <c r="C116" s="145">
        <v>3500</v>
      </c>
      <c r="D116" s="145">
        <v>3500</v>
      </c>
      <c r="E116" s="146">
        <v>776.24</v>
      </c>
      <c r="F116" s="175">
        <f t="shared" si="2"/>
        <v>24.329957655141719</v>
      </c>
      <c r="G116" s="176">
        <f t="shared" si="3"/>
        <v>22.178285714285714</v>
      </c>
    </row>
    <row r="117" spans="1:7" x14ac:dyDescent="0.25">
      <c r="A117" s="129" t="s">
        <v>49</v>
      </c>
      <c r="B117" s="130">
        <v>3190.47</v>
      </c>
      <c r="C117" s="130">
        <v>3500</v>
      </c>
      <c r="D117" s="130">
        <v>3500</v>
      </c>
      <c r="E117" s="131">
        <v>776.24</v>
      </c>
      <c r="F117" s="171">
        <f t="shared" si="2"/>
        <v>24.329957655141719</v>
      </c>
      <c r="G117" s="172">
        <f t="shared" si="3"/>
        <v>22.178285714285714</v>
      </c>
    </row>
    <row r="118" spans="1:7" x14ac:dyDescent="0.25">
      <c r="A118" s="225" t="s">
        <v>104</v>
      </c>
      <c r="B118" s="226">
        <v>3190.47</v>
      </c>
      <c r="C118" s="226">
        <v>3500</v>
      </c>
      <c r="D118" s="226">
        <v>3500</v>
      </c>
      <c r="E118" s="229">
        <v>776.24</v>
      </c>
      <c r="F118" s="227">
        <f t="shared" si="2"/>
        <v>24.329957655141719</v>
      </c>
      <c r="G118" s="228">
        <f t="shared" si="3"/>
        <v>22.178285714285714</v>
      </c>
    </row>
    <row r="119" spans="1:7" x14ac:dyDescent="0.25">
      <c r="A119" s="135" t="s">
        <v>119</v>
      </c>
      <c r="B119" s="136">
        <v>2654.46</v>
      </c>
      <c r="C119" s="136">
        <v>3000</v>
      </c>
      <c r="D119" s="136">
        <v>3000</v>
      </c>
      <c r="E119" s="137">
        <v>568.04</v>
      </c>
      <c r="F119" s="171">
        <f t="shared" si="2"/>
        <v>21.399456009885249</v>
      </c>
      <c r="G119" s="172">
        <f t="shared" si="3"/>
        <v>18.934666666666665</v>
      </c>
    </row>
    <row r="120" spans="1:7" x14ac:dyDescent="0.25">
      <c r="A120" s="129" t="s">
        <v>120</v>
      </c>
      <c r="B120" s="131">
        <v>385.69</v>
      </c>
      <c r="C120" s="138"/>
      <c r="D120" s="138"/>
      <c r="E120" s="131">
        <v>140.6</v>
      </c>
      <c r="F120" s="171">
        <f t="shared" si="2"/>
        <v>36.454147112966375</v>
      </c>
      <c r="G120" s="172">
        <v>0</v>
      </c>
    </row>
    <row r="121" spans="1:7" x14ac:dyDescent="0.25">
      <c r="A121" s="129" t="s">
        <v>143</v>
      </c>
      <c r="B121" s="130">
        <v>2268.77</v>
      </c>
      <c r="C121" s="138"/>
      <c r="D121" s="138"/>
      <c r="E121" s="131">
        <v>427.44</v>
      </c>
      <c r="F121" s="171">
        <f t="shared" si="2"/>
        <v>18.840164494417682</v>
      </c>
      <c r="G121" s="172">
        <v>0</v>
      </c>
    </row>
    <row r="122" spans="1:7" x14ac:dyDescent="0.25">
      <c r="A122" s="135" t="s">
        <v>133</v>
      </c>
      <c r="B122" s="137">
        <v>536.01</v>
      </c>
      <c r="C122" s="137">
        <v>500</v>
      </c>
      <c r="D122" s="137">
        <v>500</v>
      </c>
      <c r="E122" s="137">
        <v>208.2</v>
      </c>
      <c r="F122" s="171">
        <f t="shared" si="2"/>
        <v>38.842558907483067</v>
      </c>
      <c r="G122" s="172">
        <f t="shared" si="3"/>
        <v>41.64</v>
      </c>
    </row>
    <row r="123" spans="1:7" x14ac:dyDescent="0.25">
      <c r="A123" s="129" t="s">
        <v>159</v>
      </c>
      <c r="B123" s="138"/>
      <c r="C123" s="138"/>
      <c r="D123" s="138"/>
      <c r="E123" s="131">
        <v>208.2</v>
      </c>
      <c r="F123" s="171">
        <v>0</v>
      </c>
      <c r="G123" s="172">
        <v>0</v>
      </c>
    </row>
    <row r="124" spans="1:7" x14ac:dyDescent="0.25">
      <c r="A124" s="129" t="s">
        <v>137</v>
      </c>
      <c r="B124" s="131">
        <v>536.01</v>
      </c>
      <c r="C124" s="138"/>
      <c r="D124" s="138"/>
      <c r="E124" s="138"/>
      <c r="F124" s="171">
        <f t="shared" si="2"/>
        <v>0</v>
      </c>
      <c r="G124" s="172">
        <v>0</v>
      </c>
    </row>
    <row r="125" spans="1:7" ht="26.25" x14ac:dyDescent="0.25">
      <c r="A125" s="147" t="s">
        <v>169</v>
      </c>
      <c r="B125" s="148"/>
      <c r="C125" s="145">
        <v>0</v>
      </c>
      <c r="D125" s="145">
        <v>1000</v>
      </c>
      <c r="E125" s="148"/>
      <c r="F125" s="175">
        <v>0</v>
      </c>
      <c r="G125" s="176">
        <f t="shared" si="3"/>
        <v>0</v>
      </c>
    </row>
    <row r="126" spans="1:7" x14ac:dyDescent="0.25">
      <c r="A126" s="129" t="s">
        <v>49</v>
      </c>
      <c r="B126" s="138"/>
      <c r="C126" s="130">
        <v>0</v>
      </c>
      <c r="D126" s="130">
        <v>1000</v>
      </c>
      <c r="E126" s="138"/>
      <c r="F126" s="171">
        <v>0</v>
      </c>
      <c r="G126" s="172">
        <f t="shared" si="3"/>
        <v>0</v>
      </c>
    </row>
    <row r="127" spans="1:7" x14ac:dyDescent="0.25">
      <c r="A127" s="129" t="s">
        <v>96</v>
      </c>
      <c r="B127" s="138"/>
      <c r="C127" s="130">
        <v>0</v>
      </c>
      <c r="D127" s="130">
        <v>1000</v>
      </c>
      <c r="E127" s="138"/>
      <c r="F127" s="171">
        <v>0</v>
      </c>
      <c r="G127" s="172">
        <f t="shared" si="3"/>
        <v>0</v>
      </c>
    </row>
    <row r="128" spans="1:7" x14ac:dyDescent="0.25">
      <c r="A128" s="129" t="s">
        <v>97</v>
      </c>
      <c r="B128" s="138"/>
      <c r="C128" s="130">
        <v>0</v>
      </c>
      <c r="D128" s="130">
        <v>1000</v>
      </c>
      <c r="E128" s="138"/>
      <c r="F128" s="171">
        <v>0</v>
      </c>
      <c r="G128" s="172">
        <f t="shared" si="3"/>
        <v>0</v>
      </c>
    </row>
    <row r="129" spans="1:7" ht="26.25" x14ac:dyDescent="0.25">
      <c r="A129" s="132" t="s">
        <v>98</v>
      </c>
      <c r="B129" s="139"/>
      <c r="C129" s="133">
        <v>0</v>
      </c>
      <c r="D129" s="133">
        <v>1000</v>
      </c>
      <c r="E129" s="139"/>
      <c r="F129" s="171">
        <v>0</v>
      </c>
      <c r="G129" s="172">
        <f t="shared" si="3"/>
        <v>0</v>
      </c>
    </row>
    <row r="130" spans="1:7" x14ac:dyDescent="0.25">
      <c r="A130" s="135" t="s">
        <v>124</v>
      </c>
      <c r="B130" s="140"/>
      <c r="C130" s="136">
        <v>0</v>
      </c>
      <c r="D130" s="136">
        <v>1000</v>
      </c>
      <c r="E130" s="140"/>
      <c r="F130" s="171">
        <v>0</v>
      </c>
      <c r="G130" s="172">
        <f t="shared" si="3"/>
        <v>0</v>
      </c>
    </row>
    <row r="131" spans="1:7" x14ac:dyDescent="0.25">
      <c r="A131" s="147" t="s">
        <v>170</v>
      </c>
      <c r="B131" s="148"/>
      <c r="C131" s="145">
        <v>1200</v>
      </c>
      <c r="D131" s="145">
        <v>5100</v>
      </c>
      <c r="E131" s="145">
        <v>1879.95</v>
      </c>
      <c r="F131" s="175">
        <v>0</v>
      </c>
      <c r="G131" s="176">
        <f t="shared" si="3"/>
        <v>36.861764705882358</v>
      </c>
    </row>
    <row r="132" spans="1:7" x14ac:dyDescent="0.25">
      <c r="A132" s="129" t="s">
        <v>49</v>
      </c>
      <c r="B132" s="138"/>
      <c r="C132" s="130">
        <v>1200</v>
      </c>
      <c r="D132" s="130">
        <v>5100</v>
      </c>
      <c r="E132" s="130">
        <v>1879.95</v>
      </c>
      <c r="F132" s="171">
        <v>0</v>
      </c>
      <c r="G132" s="172">
        <f t="shared" si="3"/>
        <v>36.861764705882358</v>
      </c>
    </row>
    <row r="133" spans="1:7" x14ac:dyDescent="0.25">
      <c r="A133" s="129" t="s">
        <v>100</v>
      </c>
      <c r="B133" s="138"/>
      <c r="C133" s="130">
        <v>1200</v>
      </c>
      <c r="D133" s="130">
        <v>5100</v>
      </c>
      <c r="E133" s="130">
        <v>1879.95</v>
      </c>
      <c r="F133" s="171">
        <v>0</v>
      </c>
      <c r="G133" s="172">
        <f t="shared" si="3"/>
        <v>36.861764705882358</v>
      </c>
    </row>
    <row r="134" spans="1:7" x14ac:dyDescent="0.25">
      <c r="A134" s="129" t="s">
        <v>101</v>
      </c>
      <c r="B134" s="138"/>
      <c r="C134" s="130">
        <v>1200</v>
      </c>
      <c r="D134" s="130">
        <v>5100</v>
      </c>
      <c r="E134" s="130">
        <v>1879.95</v>
      </c>
      <c r="F134" s="171">
        <v>0</v>
      </c>
      <c r="G134" s="172">
        <f t="shared" si="3"/>
        <v>36.861764705882358</v>
      </c>
    </row>
    <row r="135" spans="1:7" x14ac:dyDescent="0.25">
      <c r="A135" s="225" t="s">
        <v>102</v>
      </c>
      <c r="B135" s="230"/>
      <c r="C135" s="226">
        <v>1200</v>
      </c>
      <c r="D135" s="226">
        <v>5100</v>
      </c>
      <c r="E135" s="226">
        <v>1879.95</v>
      </c>
      <c r="F135" s="227">
        <v>0</v>
      </c>
      <c r="G135" s="228">
        <f t="shared" si="3"/>
        <v>36.861764705882358</v>
      </c>
    </row>
    <row r="136" spans="1:7" x14ac:dyDescent="0.25">
      <c r="A136" s="135" t="s">
        <v>115</v>
      </c>
      <c r="B136" s="140"/>
      <c r="C136" s="137">
        <v>0</v>
      </c>
      <c r="D136" s="137">
        <v>500</v>
      </c>
      <c r="E136" s="137">
        <v>477.8</v>
      </c>
      <c r="F136" s="171">
        <v>0</v>
      </c>
      <c r="G136" s="172">
        <f t="shared" si="3"/>
        <v>95.56</v>
      </c>
    </row>
    <row r="137" spans="1:7" x14ac:dyDescent="0.25">
      <c r="A137" s="129" t="s">
        <v>116</v>
      </c>
      <c r="B137" s="138"/>
      <c r="C137" s="138"/>
      <c r="D137" s="138"/>
      <c r="E137" s="131">
        <v>306.8</v>
      </c>
      <c r="F137" s="171">
        <v>0</v>
      </c>
      <c r="G137" s="172">
        <v>0</v>
      </c>
    </row>
    <row r="138" spans="1:7" x14ac:dyDescent="0.25">
      <c r="A138" s="129" t="s">
        <v>117</v>
      </c>
      <c r="B138" s="138"/>
      <c r="C138" s="138"/>
      <c r="D138" s="138"/>
      <c r="E138" s="131">
        <v>171</v>
      </c>
      <c r="F138" s="171">
        <v>0</v>
      </c>
      <c r="G138" s="172">
        <v>0</v>
      </c>
    </row>
    <row r="139" spans="1:7" x14ac:dyDescent="0.25">
      <c r="A139" s="135" t="s">
        <v>119</v>
      </c>
      <c r="B139" s="140"/>
      <c r="C139" s="136">
        <v>600</v>
      </c>
      <c r="D139" s="136">
        <v>2000</v>
      </c>
      <c r="E139" s="137">
        <v>402.15</v>
      </c>
      <c r="F139" s="171">
        <v>0</v>
      </c>
      <c r="G139" s="172">
        <f t="shared" ref="G139:G182" si="4">E139/D139*100</f>
        <v>20.107499999999998</v>
      </c>
    </row>
    <row r="140" spans="1:7" x14ac:dyDescent="0.25">
      <c r="A140" s="129" t="s">
        <v>143</v>
      </c>
      <c r="B140" s="138"/>
      <c r="C140" s="138"/>
      <c r="D140" s="138"/>
      <c r="E140" s="131">
        <v>402.15</v>
      </c>
      <c r="F140" s="171">
        <v>0</v>
      </c>
      <c r="G140" s="172">
        <v>0</v>
      </c>
    </row>
    <row r="141" spans="1:7" x14ac:dyDescent="0.25">
      <c r="A141" s="135" t="s">
        <v>124</v>
      </c>
      <c r="B141" s="140"/>
      <c r="C141" s="137">
        <v>600</v>
      </c>
      <c r="D141" s="137">
        <v>600</v>
      </c>
      <c r="E141" s="140"/>
      <c r="F141" s="171">
        <v>0</v>
      </c>
      <c r="G141" s="172">
        <f t="shared" si="4"/>
        <v>0</v>
      </c>
    </row>
    <row r="142" spans="1:7" x14ac:dyDescent="0.25">
      <c r="A142" s="135" t="s">
        <v>162</v>
      </c>
      <c r="B142" s="140"/>
      <c r="C142" s="136">
        <v>0</v>
      </c>
      <c r="D142" s="136">
        <v>1500</v>
      </c>
      <c r="E142" s="136">
        <v>1000</v>
      </c>
      <c r="F142" s="171">
        <v>0</v>
      </c>
      <c r="G142" s="172">
        <f t="shared" si="4"/>
        <v>66.666666666666657</v>
      </c>
    </row>
    <row r="143" spans="1:7" x14ac:dyDescent="0.25">
      <c r="A143" s="129" t="s">
        <v>163</v>
      </c>
      <c r="B143" s="138"/>
      <c r="C143" s="138"/>
      <c r="D143" s="138"/>
      <c r="E143" s="130">
        <v>1000</v>
      </c>
      <c r="F143" s="171">
        <v>0</v>
      </c>
      <c r="G143" s="172">
        <v>0</v>
      </c>
    </row>
    <row r="144" spans="1:7" ht="26.25" x14ac:dyDescent="0.25">
      <c r="A144" s="135" t="s">
        <v>165</v>
      </c>
      <c r="B144" s="140"/>
      <c r="C144" s="137">
        <v>0</v>
      </c>
      <c r="D144" s="137">
        <v>500</v>
      </c>
      <c r="E144" s="140"/>
      <c r="F144" s="171">
        <v>0</v>
      </c>
      <c r="G144" s="172">
        <f t="shared" si="4"/>
        <v>0</v>
      </c>
    </row>
    <row r="145" spans="1:7" x14ac:dyDescent="0.25">
      <c r="A145" s="147" t="s">
        <v>171</v>
      </c>
      <c r="B145" s="146">
        <v>694.94</v>
      </c>
      <c r="C145" s="145">
        <v>1200</v>
      </c>
      <c r="D145" s="145">
        <v>1200</v>
      </c>
      <c r="E145" s="148"/>
      <c r="F145" s="175">
        <f t="shared" ref="F145:F200" si="5">E145/B145*100</f>
        <v>0</v>
      </c>
      <c r="G145" s="176">
        <f t="shared" si="4"/>
        <v>0</v>
      </c>
    </row>
    <row r="146" spans="1:7" x14ac:dyDescent="0.25">
      <c r="A146" s="129" t="s">
        <v>49</v>
      </c>
      <c r="B146" s="131">
        <v>694.94</v>
      </c>
      <c r="C146" s="130">
        <v>1200</v>
      </c>
      <c r="D146" s="130">
        <v>1200</v>
      </c>
      <c r="E146" s="138"/>
      <c r="F146" s="171">
        <f t="shared" si="5"/>
        <v>0</v>
      </c>
      <c r="G146" s="172">
        <f t="shared" si="4"/>
        <v>0</v>
      </c>
    </row>
    <row r="147" spans="1:7" x14ac:dyDescent="0.25">
      <c r="A147" s="129" t="s">
        <v>94</v>
      </c>
      <c r="B147" s="131">
        <v>694.94</v>
      </c>
      <c r="C147" s="130">
        <v>1200</v>
      </c>
      <c r="D147" s="130">
        <v>1200</v>
      </c>
      <c r="E147" s="138"/>
      <c r="F147" s="171">
        <f t="shared" si="5"/>
        <v>0</v>
      </c>
      <c r="G147" s="172">
        <f t="shared" si="4"/>
        <v>0</v>
      </c>
    </row>
    <row r="148" spans="1:7" x14ac:dyDescent="0.25">
      <c r="A148" s="225" t="s">
        <v>95</v>
      </c>
      <c r="B148" s="229">
        <v>694.94</v>
      </c>
      <c r="C148" s="226">
        <v>1200</v>
      </c>
      <c r="D148" s="226">
        <v>1200</v>
      </c>
      <c r="E148" s="230"/>
      <c r="F148" s="227">
        <f t="shared" si="5"/>
        <v>0</v>
      </c>
      <c r="G148" s="228">
        <f t="shared" si="4"/>
        <v>0</v>
      </c>
    </row>
    <row r="149" spans="1:7" x14ac:dyDescent="0.25">
      <c r="A149" s="135" t="s">
        <v>115</v>
      </c>
      <c r="B149" s="137">
        <v>694.94</v>
      </c>
      <c r="C149" s="136">
        <v>1200</v>
      </c>
      <c r="D149" s="136">
        <v>1200</v>
      </c>
      <c r="E149" s="140"/>
      <c r="F149" s="171">
        <f t="shared" si="5"/>
        <v>0</v>
      </c>
      <c r="G149" s="172">
        <f t="shared" si="4"/>
        <v>0</v>
      </c>
    </row>
    <row r="150" spans="1:7" x14ac:dyDescent="0.25">
      <c r="A150" s="129" t="s">
        <v>116</v>
      </c>
      <c r="B150" s="131">
        <v>623.79999999999995</v>
      </c>
      <c r="C150" s="138"/>
      <c r="D150" s="138"/>
      <c r="E150" s="138"/>
      <c r="F150" s="171">
        <f t="shared" si="5"/>
        <v>0</v>
      </c>
      <c r="G150" s="172">
        <v>0</v>
      </c>
    </row>
    <row r="151" spans="1:7" x14ac:dyDescent="0.25">
      <c r="A151" s="129" t="s">
        <v>118</v>
      </c>
      <c r="B151" s="131">
        <v>71.14</v>
      </c>
      <c r="C151" s="138"/>
      <c r="D151" s="138"/>
      <c r="E151" s="138"/>
      <c r="F151" s="171">
        <f t="shared" si="5"/>
        <v>0</v>
      </c>
      <c r="G151" s="172">
        <v>0</v>
      </c>
    </row>
    <row r="152" spans="1:7" ht="26.25" x14ac:dyDescent="0.25">
      <c r="A152" s="147" t="s">
        <v>172</v>
      </c>
      <c r="B152" s="146">
        <v>482.84</v>
      </c>
      <c r="C152" s="145">
        <v>10800</v>
      </c>
      <c r="D152" s="145">
        <v>8400</v>
      </c>
      <c r="E152" s="146">
        <v>945.52</v>
      </c>
      <c r="F152" s="175">
        <f t="shared" si="5"/>
        <v>195.82470383563916</v>
      </c>
      <c r="G152" s="176">
        <f t="shared" si="4"/>
        <v>11.256190476190477</v>
      </c>
    </row>
    <row r="153" spans="1:7" x14ac:dyDescent="0.25">
      <c r="A153" s="129" t="s">
        <v>49</v>
      </c>
      <c r="B153" s="131">
        <v>482.84</v>
      </c>
      <c r="C153" s="130">
        <v>10800</v>
      </c>
      <c r="D153" s="130">
        <v>8400</v>
      </c>
      <c r="E153" s="131">
        <v>945.52</v>
      </c>
      <c r="F153" s="171">
        <f t="shared" si="5"/>
        <v>195.82470383563916</v>
      </c>
      <c r="G153" s="172">
        <f t="shared" si="4"/>
        <v>11.256190476190477</v>
      </c>
    </row>
    <row r="154" spans="1:7" x14ac:dyDescent="0.25">
      <c r="A154" s="129" t="s">
        <v>85</v>
      </c>
      <c r="B154" s="131">
        <v>482.84</v>
      </c>
      <c r="C154" s="130">
        <v>10800</v>
      </c>
      <c r="D154" s="130">
        <v>8400</v>
      </c>
      <c r="E154" s="131">
        <v>945.52</v>
      </c>
      <c r="F154" s="171">
        <f t="shared" si="5"/>
        <v>195.82470383563916</v>
      </c>
      <c r="G154" s="172">
        <f t="shared" si="4"/>
        <v>11.256190476190477</v>
      </c>
    </row>
    <row r="155" spans="1:7" ht="26.25" x14ac:dyDescent="0.25">
      <c r="A155" s="225" t="s">
        <v>86</v>
      </c>
      <c r="B155" s="229">
        <v>482.84</v>
      </c>
      <c r="C155" s="226">
        <v>10800</v>
      </c>
      <c r="D155" s="226">
        <v>8400</v>
      </c>
      <c r="E155" s="229">
        <v>945.52</v>
      </c>
      <c r="F155" s="227">
        <f t="shared" si="5"/>
        <v>195.82470383563916</v>
      </c>
      <c r="G155" s="228">
        <f t="shared" si="4"/>
        <v>11.256190476190477</v>
      </c>
    </row>
    <row r="156" spans="1:7" x14ac:dyDescent="0.25">
      <c r="A156" s="132" t="s">
        <v>152</v>
      </c>
      <c r="B156" s="134"/>
      <c r="C156" s="133">
        <v>1100</v>
      </c>
      <c r="D156" s="133"/>
      <c r="E156" s="134"/>
      <c r="F156" s="171">
        <v>0</v>
      </c>
      <c r="G156" s="172">
        <v>0</v>
      </c>
    </row>
    <row r="157" spans="1:7" x14ac:dyDescent="0.25">
      <c r="A157" s="135" t="s">
        <v>154</v>
      </c>
      <c r="B157" s="137">
        <v>157.66999999999999</v>
      </c>
      <c r="C157" s="137">
        <v>1500</v>
      </c>
      <c r="D157" s="137">
        <v>500</v>
      </c>
      <c r="E157" s="140"/>
      <c r="F157" s="171">
        <f t="shared" si="5"/>
        <v>0</v>
      </c>
      <c r="G157" s="172">
        <f t="shared" si="4"/>
        <v>0</v>
      </c>
    </row>
    <row r="158" spans="1:7" x14ac:dyDescent="0.25">
      <c r="A158" s="129" t="s">
        <v>155</v>
      </c>
      <c r="B158" s="131">
        <v>157.66999999999999</v>
      </c>
      <c r="C158" s="138"/>
      <c r="D158" s="138"/>
      <c r="E158" s="138"/>
      <c r="F158" s="171">
        <f t="shared" si="5"/>
        <v>0</v>
      </c>
      <c r="G158" s="172">
        <v>0</v>
      </c>
    </row>
    <row r="159" spans="1:7" x14ac:dyDescent="0.25">
      <c r="A159" s="129" t="s">
        <v>156</v>
      </c>
      <c r="B159" s="131"/>
      <c r="C159" s="138">
        <v>300</v>
      </c>
      <c r="D159" s="138"/>
      <c r="E159" s="138"/>
      <c r="F159" s="171">
        <v>0</v>
      </c>
      <c r="G159" s="172">
        <v>0</v>
      </c>
    </row>
    <row r="160" spans="1:7" x14ac:dyDescent="0.25">
      <c r="A160" s="135" t="s">
        <v>124</v>
      </c>
      <c r="B160" s="137">
        <v>325.17</v>
      </c>
      <c r="C160" s="137">
        <v>1400</v>
      </c>
      <c r="D160" s="137">
        <v>400</v>
      </c>
      <c r="E160" s="140"/>
      <c r="F160" s="171">
        <f t="shared" si="5"/>
        <v>0</v>
      </c>
      <c r="G160" s="172">
        <f t="shared" si="4"/>
        <v>0</v>
      </c>
    </row>
    <row r="161" spans="1:7" x14ac:dyDescent="0.25">
      <c r="A161" s="129" t="s">
        <v>129</v>
      </c>
      <c r="B161" s="131">
        <v>325.17</v>
      </c>
      <c r="C161" s="138"/>
      <c r="D161" s="138"/>
      <c r="E161" s="138"/>
      <c r="F161" s="171">
        <f t="shared" si="5"/>
        <v>0</v>
      </c>
      <c r="G161" s="172">
        <v>0</v>
      </c>
    </row>
    <row r="162" spans="1:7" ht="26.25" x14ac:dyDescent="0.25">
      <c r="A162" s="135" t="s">
        <v>190</v>
      </c>
      <c r="B162" s="140"/>
      <c r="C162" s="136">
        <v>2600</v>
      </c>
      <c r="D162" s="136">
        <v>2600</v>
      </c>
      <c r="E162" s="140"/>
      <c r="F162" s="171">
        <v>0</v>
      </c>
      <c r="G162" s="172">
        <f t="shared" si="4"/>
        <v>0</v>
      </c>
    </row>
    <row r="163" spans="1:7" x14ac:dyDescent="0.25">
      <c r="A163" s="135" t="s">
        <v>173</v>
      </c>
      <c r="B163" s="140"/>
      <c r="C163" s="136">
        <v>0</v>
      </c>
      <c r="D163" s="136">
        <v>1000</v>
      </c>
      <c r="E163" s="137">
        <v>945.52</v>
      </c>
      <c r="F163" s="171">
        <v>0</v>
      </c>
      <c r="G163" s="172">
        <f t="shared" si="4"/>
        <v>94.552000000000007</v>
      </c>
    </row>
    <row r="164" spans="1:7" x14ac:dyDescent="0.25">
      <c r="A164" s="129" t="s">
        <v>174</v>
      </c>
      <c r="B164" s="138"/>
      <c r="C164" s="138"/>
      <c r="D164" s="138"/>
      <c r="E164" s="131">
        <v>945.52</v>
      </c>
      <c r="F164" s="171">
        <v>0</v>
      </c>
      <c r="G164" s="172">
        <v>0</v>
      </c>
    </row>
    <row r="165" spans="1:7" x14ac:dyDescent="0.25">
      <c r="A165" s="135" t="s">
        <v>162</v>
      </c>
      <c r="B165" s="140"/>
      <c r="C165" s="136">
        <v>1300</v>
      </c>
      <c r="D165" s="136">
        <v>1300</v>
      </c>
      <c r="E165" s="140"/>
      <c r="F165" s="171">
        <v>0</v>
      </c>
      <c r="G165" s="172">
        <f t="shared" si="4"/>
        <v>0</v>
      </c>
    </row>
    <row r="166" spans="1:7" ht="26.25" x14ac:dyDescent="0.25">
      <c r="A166" s="135" t="s">
        <v>165</v>
      </c>
      <c r="B166" s="140"/>
      <c r="C166" s="136">
        <v>2600</v>
      </c>
      <c r="D166" s="136">
        <v>2600</v>
      </c>
      <c r="E166" s="140"/>
      <c r="F166" s="171">
        <v>0</v>
      </c>
      <c r="G166" s="172">
        <f t="shared" si="4"/>
        <v>0</v>
      </c>
    </row>
    <row r="167" spans="1:7" ht="26.25" x14ac:dyDescent="0.25">
      <c r="A167" s="147" t="s">
        <v>175</v>
      </c>
      <c r="B167" s="148"/>
      <c r="C167" s="145">
        <v>0</v>
      </c>
      <c r="D167" s="145">
        <v>24575</v>
      </c>
      <c r="E167" s="146">
        <v>500</v>
      </c>
      <c r="F167" s="175">
        <v>0</v>
      </c>
      <c r="G167" s="176">
        <f t="shared" si="4"/>
        <v>2.0345879959308242</v>
      </c>
    </row>
    <row r="168" spans="1:7" x14ac:dyDescent="0.25">
      <c r="A168" s="129" t="s">
        <v>49</v>
      </c>
      <c r="B168" s="138"/>
      <c r="C168" s="130">
        <v>0</v>
      </c>
      <c r="D168" s="130">
        <v>24575</v>
      </c>
      <c r="E168" s="131">
        <v>500</v>
      </c>
      <c r="F168" s="171">
        <v>0</v>
      </c>
      <c r="G168" s="172">
        <f t="shared" si="4"/>
        <v>2.0345879959308242</v>
      </c>
    </row>
    <row r="169" spans="1:7" x14ac:dyDescent="0.25">
      <c r="A169" s="129" t="s">
        <v>85</v>
      </c>
      <c r="B169" s="138"/>
      <c r="C169" s="130">
        <v>0</v>
      </c>
      <c r="D169" s="130">
        <v>24575</v>
      </c>
      <c r="E169" s="131">
        <v>500</v>
      </c>
      <c r="F169" s="171">
        <v>0</v>
      </c>
      <c r="G169" s="172">
        <f t="shared" si="4"/>
        <v>2.0345879959308242</v>
      </c>
    </row>
    <row r="170" spans="1:7" x14ac:dyDescent="0.25">
      <c r="A170" s="132" t="s">
        <v>89</v>
      </c>
      <c r="B170" s="139"/>
      <c r="C170" s="133">
        <v>0</v>
      </c>
      <c r="D170" s="133">
        <v>24575</v>
      </c>
      <c r="E170" s="134">
        <v>500</v>
      </c>
      <c r="F170" s="171">
        <v>0</v>
      </c>
      <c r="G170" s="172">
        <f t="shared" si="4"/>
        <v>2.0345879959308242</v>
      </c>
    </row>
    <row r="171" spans="1:7" x14ac:dyDescent="0.25">
      <c r="A171" s="225" t="s">
        <v>90</v>
      </c>
      <c r="B171" s="230"/>
      <c r="C171" s="226">
        <v>0</v>
      </c>
      <c r="D171" s="226">
        <v>24575</v>
      </c>
      <c r="E171" s="229">
        <v>500</v>
      </c>
      <c r="F171" s="227">
        <v>0</v>
      </c>
      <c r="G171" s="228">
        <f t="shared" si="4"/>
        <v>2.0345879959308242</v>
      </c>
    </row>
    <row r="172" spans="1:7" x14ac:dyDescent="0.25">
      <c r="A172" s="135" t="s">
        <v>152</v>
      </c>
      <c r="B172" s="140"/>
      <c r="C172" s="136">
        <v>0</v>
      </c>
      <c r="D172" s="136">
        <v>9500</v>
      </c>
      <c r="E172" s="140"/>
      <c r="F172" s="171">
        <v>0</v>
      </c>
      <c r="G172" s="172">
        <f t="shared" si="4"/>
        <v>0</v>
      </c>
    </row>
    <row r="173" spans="1:7" x14ac:dyDescent="0.25">
      <c r="A173" s="135" t="s">
        <v>156</v>
      </c>
      <c r="B173" s="140"/>
      <c r="C173" s="136">
        <v>0</v>
      </c>
      <c r="D173" s="136">
        <v>2000</v>
      </c>
      <c r="E173" s="140"/>
      <c r="F173" s="171">
        <v>0</v>
      </c>
      <c r="G173" s="172">
        <f t="shared" si="4"/>
        <v>0</v>
      </c>
    </row>
    <row r="174" spans="1:7" x14ac:dyDescent="0.25">
      <c r="A174" s="135" t="s">
        <v>115</v>
      </c>
      <c r="B174" s="140"/>
      <c r="C174" s="137">
        <v>0</v>
      </c>
      <c r="D174" s="137">
        <v>575</v>
      </c>
      <c r="E174" s="140"/>
      <c r="F174" s="171">
        <v>0</v>
      </c>
      <c r="G174" s="172">
        <f t="shared" si="4"/>
        <v>0</v>
      </c>
    </row>
    <row r="175" spans="1:7" x14ac:dyDescent="0.25">
      <c r="A175" s="135" t="s">
        <v>124</v>
      </c>
      <c r="B175" s="140"/>
      <c r="C175" s="136">
        <v>0</v>
      </c>
      <c r="D175" s="136">
        <v>12000</v>
      </c>
      <c r="E175" s="140"/>
      <c r="F175" s="171">
        <v>0</v>
      </c>
      <c r="G175" s="172">
        <f t="shared" si="4"/>
        <v>0</v>
      </c>
    </row>
    <row r="176" spans="1:7" x14ac:dyDescent="0.25">
      <c r="A176" s="135" t="s">
        <v>133</v>
      </c>
      <c r="B176" s="140"/>
      <c r="C176" s="137">
        <v>0</v>
      </c>
      <c r="D176" s="137">
        <v>500</v>
      </c>
      <c r="E176" s="137">
        <v>500</v>
      </c>
      <c r="F176" s="171">
        <v>0</v>
      </c>
      <c r="G176" s="172">
        <f t="shared" si="4"/>
        <v>100</v>
      </c>
    </row>
    <row r="177" spans="1:7" x14ac:dyDescent="0.25">
      <c r="A177" s="129" t="s">
        <v>159</v>
      </c>
      <c r="B177" s="138"/>
      <c r="C177" s="138">
        <v>0</v>
      </c>
      <c r="D177" s="138"/>
      <c r="E177" s="131">
        <v>500</v>
      </c>
      <c r="F177" s="171">
        <v>0</v>
      </c>
      <c r="G177" s="172">
        <v>0</v>
      </c>
    </row>
    <row r="178" spans="1:7" x14ac:dyDescent="0.25">
      <c r="A178" s="147" t="s">
        <v>176</v>
      </c>
      <c r="B178" s="145">
        <v>1298.93</v>
      </c>
      <c r="C178" s="145">
        <v>2000</v>
      </c>
      <c r="D178" s="145">
        <v>2000</v>
      </c>
      <c r="E178" s="146">
        <v>837.37</v>
      </c>
      <c r="F178" s="175">
        <f t="shared" si="5"/>
        <v>64.466137513183924</v>
      </c>
      <c r="G178" s="176">
        <f t="shared" si="4"/>
        <v>41.868500000000004</v>
      </c>
    </row>
    <row r="179" spans="1:7" x14ac:dyDescent="0.25">
      <c r="A179" s="129" t="s">
        <v>49</v>
      </c>
      <c r="B179" s="130">
        <v>1298.93</v>
      </c>
      <c r="C179" s="130">
        <v>2000</v>
      </c>
      <c r="D179" s="130">
        <v>2000</v>
      </c>
      <c r="E179" s="131">
        <v>837.37</v>
      </c>
      <c r="F179" s="171">
        <f t="shared" si="5"/>
        <v>64.466137513183924</v>
      </c>
      <c r="G179" s="172">
        <f t="shared" si="4"/>
        <v>41.868500000000004</v>
      </c>
    </row>
    <row r="180" spans="1:7" x14ac:dyDescent="0.25">
      <c r="A180" s="129" t="s">
        <v>85</v>
      </c>
      <c r="B180" s="130">
        <v>1298.93</v>
      </c>
      <c r="C180" s="130">
        <v>2000</v>
      </c>
      <c r="D180" s="130">
        <v>2000</v>
      </c>
      <c r="E180" s="131">
        <v>837.37</v>
      </c>
      <c r="F180" s="171">
        <f t="shared" si="5"/>
        <v>64.466137513183924</v>
      </c>
      <c r="G180" s="172">
        <f t="shared" si="4"/>
        <v>41.868500000000004</v>
      </c>
    </row>
    <row r="181" spans="1:7" x14ac:dyDescent="0.25">
      <c r="A181" s="132" t="s">
        <v>89</v>
      </c>
      <c r="B181" s="133">
        <v>1298.93</v>
      </c>
      <c r="C181" s="133">
        <v>2000</v>
      </c>
      <c r="D181" s="133">
        <v>2000</v>
      </c>
      <c r="E181" s="134">
        <v>837.37</v>
      </c>
      <c r="F181" s="171">
        <f t="shared" si="5"/>
        <v>64.466137513183924</v>
      </c>
      <c r="G181" s="172">
        <f t="shared" si="4"/>
        <v>41.868500000000004</v>
      </c>
    </row>
    <row r="182" spans="1:7" x14ac:dyDescent="0.25">
      <c r="A182" s="135" t="s">
        <v>119</v>
      </c>
      <c r="B182" s="136">
        <v>1298.93</v>
      </c>
      <c r="C182" s="136">
        <v>2000</v>
      </c>
      <c r="D182" s="136">
        <v>2000</v>
      </c>
      <c r="E182" s="137">
        <v>837.37</v>
      </c>
      <c r="F182" s="171">
        <f t="shared" si="5"/>
        <v>64.466137513183924</v>
      </c>
      <c r="G182" s="172">
        <f t="shared" si="4"/>
        <v>41.868500000000004</v>
      </c>
    </row>
    <row r="183" spans="1:7" x14ac:dyDescent="0.25">
      <c r="A183" s="129" t="s">
        <v>143</v>
      </c>
      <c r="B183" s="130">
        <v>1298.93</v>
      </c>
      <c r="C183" s="138"/>
      <c r="D183" s="138"/>
      <c r="E183" s="131">
        <v>837.37</v>
      </c>
      <c r="F183" s="171">
        <f t="shared" si="5"/>
        <v>64.466137513183924</v>
      </c>
      <c r="G183" s="172">
        <v>0</v>
      </c>
    </row>
    <row r="184" spans="1:7" x14ac:dyDescent="0.25">
      <c r="A184" s="141" t="s">
        <v>177</v>
      </c>
      <c r="B184" s="143">
        <v>3868.23</v>
      </c>
      <c r="C184" s="142"/>
      <c r="D184" s="142"/>
      <c r="E184" s="142"/>
      <c r="F184" s="173">
        <f t="shared" si="5"/>
        <v>0</v>
      </c>
      <c r="G184" s="174">
        <v>0</v>
      </c>
    </row>
    <row r="185" spans="1:7" x14ac:dyDescent="0.25">
      <c r="A185" s="147" t="s">
        <v>178</v>
      </c>
      <c r="B185" s="145">
        <v>3868.23</v>
      </c>
      <c r="C185" s="148"/>
      <c r="D185" s="148"/>
      <c r="E185" s="148"/>
      <c r="F185" s="175">
        <f t="shared" si="5"/>
        <v>0</v>
      </c>
      <c r="G185" s="176">
        <v>0</v>
      </c>
    </row>
    <row r="186" spans="1:7" x14ac:dyDescent="0.25">
      <c r="A186" s="129" t="s">
        <v>49</v>
      </c>
      <c r="B186" s="130">
        <v>3868.23</v>
      </c>
      <c r="C186" s="138"/>
      <c r="D186" s="138"/>
      <c r="E186" s="138"/>
      <c r="F186" s="171">
        <f t="shared" si="5"/>
        <v>0</v>
      </c>
      <c r="G186" s="172">
        <v>0</v>
      </c>
    </row>
    <row r="187" spans="1:7" x14ac:dyDescent="0.25">
      <c r="A187" s="225" t="s">
        <v>105</v>
      </c>
      <c r="B187" s="229">
        <v>580.24</v>
      </c>
      <c r="C187" s="230"/>
      <c r="D187" s="230"/>
      <c r="E187" s="230"/>
      <c r="F187" s="227">
        <f t="shared" si="5"/>
        <v>0</v>
      </c>
      <c r="G187" s="228">
        <v>0</v>
      </c>
    </row>
    <row r="188" spans="1:7" x14ac:dyDescent="0.25">
      <c r="A188" s="135" t="s">
        <v>152</v>
      </c>
      <c r="B188" s="137">
        <v>445.3</v>
      </c>
      <c r="C188" s="140"/>
      <c r="D188" s="140"/>
      <c r="E188" s="140"/>
      <c r="F188" s="171">
        <f t="shared" si="5"/>
        <v>0</v>
      </c>
      <c r="G188" s="172">
        <v>0</v>
      </c>
    </row>
    <row r="189" spans="1:7" x14ac:dyDescent="0.25">
      <c r="A189" s="129" t="s">
        <v>153</v>
      </c>
      <c r="B189" s="131">
        <v>445.3</v>
      </c>
      <c r="C189" s="138"/>
      <c r="D189" s="138"/>
      <c r="E189" s="138"/>
      <c r="F189" s="171">
        <f t="shared" si="5"/>
        <v>0</v>
      </c>
      <c r="G189" s="172">
        <v>0</v>
      </c>
    </row>
    <row r="190" spans="1:7" x14ac:dyDescent="0.25">
      <c r="A190" s="135" t="s">
        <v>154</v>
      </c>
      <c r="B190" s="137">
        <v>24.89</v>
      </c>
      <c r="C190" s="140"/>
      <c r="D190" s="140"/>
      <c r="E190" s="140"/>
      <c r="F190" s="171">
        <f t="shared" si="5"/>
        <v>0</v>
      </c>
      <c r="G190" s="172">
        <v>0</v>
      </c>
    </row>
    <row r="191" spans="1:7" x14ac:dyDescent="0.25">
      <c r="A191" s="129" t="s">
        <v>155</v>
      </c>
      <c r="B191" s="131">
        <v>24.89</v>
      </c>
      <c r="C191" s="138"/>
      <c r="D191" s="138"/>
      <c r="E191" s="138"/>
      <c r="F191" s="171">
        <f t="shared" si="5"/>
        <v>0</v>
      </c>
      <c r="G191" s="172">
        <v>0</v>
      </c>
    </row>
    <row r="192" spans="1:7" x14ac:dyDescent="0.25">
      <c r="A192" s="135" t="s">
        <v>156</v>
      </c>
      <c r="B192" s="137">
        <v>73.47</v>
      </c>
      <c r="C192" s="140"/>
      <c r="D192" s="140"/>
      <c r="E192" s="140"/>
      <c r="F192" s="171">
        <f t="shared" si="5"/>
        <v>0</v>
      </c>
      <c r="G192" s="172">
        <v>0</v>
      </c>
    </row>
    <row r="193" spans="1:7" x14ac:dyDescent="0.25">
      <c r="A193" s="129" t="s">
        <v>157</v>
      </c>
      <c r="B193" s="131">
        <v>73.47</v>
      </c>
      <c r="C193" s="138"/>
      <c r="D193" s="138"/>
      <c r="E193" s="138"/>
      <c r="F193" s="171">
        <f t="shared" si="5"/>
        <v>0</v>
      </c>
      <c r="G193" s="172">
        <v>0</v>
      </c>
    </row>
    <row r="194" spans="1:7" x14ac:dyDescent="0.25">
      <c r="A194" s="135" t="s">
        <v>115</v>
      </c>
      <c r="B194" s="137">
        <v>36.58</v>
      </c>
      <c r="C194" s="140"/>
      <c r="D194" s="140"/>
      <c r="E194" s="140"/>
      <c r="F194" s="171">
        <f t="shared" si="5"/>
        <v>0</v>
      </c>
      <c r="G194" s="172">
        <v>0</v>
      </c>
    </row>
    <row r="195" spans="1:7" ht="26.25" x14ac:dyDescent="0.25">
      <c r="A195" s="129" t="s">
        <v>142</v>
      </c>
      <c r="B195" s="131">
        <v>36.58</v>
      </c>
      <c r="C195" s="138"/>
      <c r="D195" s="138"/>
      <c r="E195" s="138"/>
      <c r="F195" s="171">
        <f t="shared" si="5"/>
        <v>0</v>
      </c>
      <c r="G195" s="172">
        <v>0</v>
      </c>
    </row>
    <row r="196" spans="1:7" x14ac:dyDescent="0.25">
      <c r="A196" s="129" t="s">
        <v>85</v>
      </c>
      <c r="B196" s="130">
        <v>3287.99</v>
      </c>
      <c r="C196" s="138"/>
      <c r="D196" s="138"/>
      <c r="E196" s="138"/>
      <c r="F196" s="171">
        <f t="shared" si="5"/>
        <v>0</v>
      </c>
      <c r="G196" s="172">
        <v>0</v>
      </c>
    </row>
    <row r="197" spans="1:7" x14ac:dyDescent="0.25">
      <c r="A197" s="225" t="s">
        <v>89</v>
      </c>
      <c r="B197" s="226">
        <v>3287.99</v>
      </c>
      <c r="C197" s="230"/>
      <c r="D197" s="230"/>
      <c r="E197" s="230"/>
      <c r="F197" s="227">
        <f t="shared" si="5"/>
        <v>0</v>
      </c>
      <c r="G197" s="228">
        <v>0</v>
      </c>
    </row>
    <row r="198" spans="1:7" x14ac:dyDescent="0.25">
      <c r="A198" s="135" t="s">
        <v>152</v>
      </c>
      <c r="B198" s="136">
        <v>2523.34</v>
      </c>
      <c r="C198" s="140"/>
      <c r="D198" s="140"/>
      <c r="E198" s="140"/>
      <c r="F198" s="171">
        <f t="shared" si="5"/>
        <v>0</v>
      </c>
      <c r="G198" s="172">
        <v>0</v>
      </c>
    </row>
    <row r="199" spans="1:7" x14ac:dyDescent="0.25">
      <c r="A199" s="129" t="s">
        <v>153</v>
      </c>
      <c r="B199" s="130">
        <v>2523.34</v>
      </c>
      <c r="C199" s="138"/>
      <c r="D199" s="138"/>
      <c r="E199" s="138"/>
      <c r="F199" s="171">
        <f t="shared" si="5"/>
        <v>0</v>
      </c>
      <c r="G199" s="172">
        <v>0</v>
      </c>
    </row>
    <row r="200" spans="1:7" x14ac:dyDescent="0.25">
      <c r="A200" s="135" t="s">
        <v>154</v>
      </c>
      <c r="B200" s="137">
        <v>141.02000000000001</v>
      </c>
      <c r="C200" s="140"/>
      <c r="D200" s="140"/>
      <c r="E200" s="140"/>
      <c r="F200" s="171">
        <f t="shared" si="5"/>
        <v>0</v>
      </c>
      <c r="G200" s="172">
        <v>0</v>
      </c>
    </row>
    <row r="201" spans="1:7" x14ac:dyDescent="0.25">
      <c r="A201" s="129" t="s">
        <v>155</v>
      </c>
      <c r="B201" s="131">
        <v>141.02000000000001</v>
      </c>
      <c r="C201" s="138"/>
      <c r="D201" s="138"/>
      <c r="E201" s="138"/>
      <c r="F201" s="171">
        <f t="shared" ref="F201:F264" si="6">E201/B201*100</f>
        <v>0</v>
      </c>
      <c r="G201" s="172">
        <v>0</v>
      </c>
    </row>
    <row r="202" spans="1:7" x14ac:dyDescent="0.25">
      <c r="A202" s="135" t="s">
        <v>156</v>
      </c>
      <c r="B202" s="137">
        <v>416.35</v>
      </c>
      <c r="C202" s="140"/>
      <c r="D202" s="140"/>
      <c r="E202" s="140"/>
      <c r="F202" s="171">
        <f t="shared" si="6"/>
        <v>0</v>
      </c>
      <c r="G202" s="172">
        <v>0</v>
      </c>
    </row>
    <row r="203" spans="1:7" x14ac:dyDescent="0.25">
      <c r="A203" s="129" t="s">
        <v>157</v>
      </c>
      <c r="B203" s="131">
        <v>416.35</v>
      </c>
      <c r="C203" s="138"/>
      <c r="D203" s="138"/>
      <c r="E203" s="138"/>
      <c r="F203" s="171">
        <f t="shared" si="6"/>
        <v>0</v>
      </c>
      <c r="G203" s="172">
        <v>0</v>
      </c>
    </row>
    <row r="204" spans="1:7" x14ac:dyDescent="0.25">
      <c r="A204" s="135" t="s">
        <v>115</v>
      </c>
      <c r="B204" s="137">
        <v>207.28</v>
      </c>
      <c r="C204" s="140"/>
      <c r="D204" s="140"/>
      <c r="E204" s="140"/>
      <c r="F204" s="171">
        <f t="shared" si="6"/>
        <v>0</v>
      </c>
      <c r="G204" s="172">
        <v>0</v>
      </c>
    </row>
    <row r="205" spans="1:7" ht="26.25" x14ac:dyDescent="0.25">
      <c r="A205" s="129" t="s">
        <v>142</v>
      </c>
      <c r="B205" s="131">
        <v>207.28</v>
      </c>
      <c r="C205" s="138"/>
      <c r="D205" s="138"/>
      <c r="E205" s="138"/>
      <c r="F205" s="171">
        <f t="shared" si="6"/>
        <v>0</v>
      </c>
      <c r="G205" s="172">
        <v>0</v>
      </c>
    </row>
    <row r="206" spans="1:7" ht="26.25" x14ac:dyDescent="0.25">
      <c r="A206" s="141" t="s">
        <v>179</v>
      </c>
      <c r="B206" s="142"/>
      <c r="C206" s="143">
        <v>332000</v>
      </c>
      <c r="D206" s="143">
        <v>332000</v>
      </c>
      <c r="E206" s="142"/>
      <c r="F206" s="173">
        <v>0</v>
      </c>
      <c r="G206" s="174">
        <f t="shared" ref="G206:G263" si="7">E206/D206*100</f>
        <v>0</v>
      </c>
    </row>
    <row r="207" spans="1:7" x14ac:dyDescent="0.25">
      <c r="A207" s="147" t="s">
        <v>180</v>
      </c>
      <c r="B207" s="148"/>
      <c r="C207" s="145">
        <v>332000</v>
      </c>
      <c r="D207" s="145">
        <v>332000</v>
      </c>
      <c r="E207" s="148"/>
      <c r="F207" s="175">
        <v>0</v>
      </c>
      <c r="G207" s="176">
        <f t="shared" si="7"/>
        <v>0</v>
      </c>
    </row>
    <row r="208" spans="1:7" x14ac:dyDescent="0.25">
      <c r="A208" s="129" t="s">
        <v>49</v>
      </c>
      <c r="B208" s="138"/>
      <c r="C208" s="130">
        <v>332000</v>
      </c>
      <c r="D208" s="130">
        <v>332000</v>
      </c>
      <c r="E208" s="138"/>
      <c r="F208" s="171">
        <v>0</v>
      </c>
      <c r="G208" s="172">
        <f t="shared" si="7"/>
        <v>0</v>
      </c>
    </row>
    <row r="209" spans="1:7" x14ac:dyDescent="0.25">
      <c r="A209" s="225" t="s">
        <v>104</v>
      </c>
      <c r="B209" s="230"/>
      <c r="C209" s="226">
        <v>332000</v>
      </c>
      <c r="D209" s="226">
        <v>332000</v>
      </c>
      <c r="E209" s="230"/>
      <c r="F209" s="227">
        <v>0</v>
      </c>
      <c r="G209" s="228">
        <f t="shared" si="7"/>
        <v>0</v>
      </c>
    </row>
    <row r="210" spans="1:7" x14ac:dyDescent="0.25">
      <c r="A210" s="135" t="s">
        <v>148</v>
      </c>
      <c r="B210" s="140"/>
      <c r="C210" s="136">
        <v>332000</v>
      </c>
      <c r="D210" s="136">
        <v>332000</v>
      </c>
      <c r="E210" s="140"/>
      <c r="F210" s="171">
        <v>0</v>
      </c>
      <c r="G210" s="172">
        <f t="shared" si="7"/>
        <v>0</v>
      </c>
    </row>
    <row r="211" spans="1:7" ht="27.6" customHeight="1" x14ac:dyDescent="0.25">
      <c r="A211" s="141" t="s">
        <v>181</v>
      </c>
      <c r="B211" s="143">
        <v>90874.17</v>
      </c>
      <c r="C211" s="143">
        <f>C212+C227</f>
        <v>2589250</v>
      </c>
      <c r="D211" s="143">
        <v>2392491.65</v>
      </c>
      <c r="E211" s="143">
        <v>211329.71</v>
      </c>
      <c r="F211" s="173">
        <f t="shared" si="6"/>
        <v>232.5520112040638</v>
      </c>
      <c r="G211" s="174">
        <f t="shared" si="7"/>
        <v>8.8330385604480597</v>
      </c>
    </row>
    <row r="212" spans="1:7" x14ac:dyDescent="0.25">
      <c r="A212" s="147" t="s">
        <v>182</v>
      </c>
      <c r="B212" s="145">
        <v>23211.39</v>
      </c>
      <c r="C212" s="145">
        <f>C218+C224+C214</f>
        <v>1325200</v>
      </c>
      <c r="D212" s="145">
        <v>1316200</v>
      </c>
      <c r="E212" s="145">
        <v>136496.85</v>
      </c>
      <c r="F212" s="175">
        <f t="shared" si="6"/>
        <v>588.05978444203481</v>
      </c>
      <c r="G212" s="176">
        <f t="shared" si="7"/>
        <v>10.370524996201185</v>
      </c>
    </row>
    <row r="213" spans="1:7" x14ac:dyDescent="0.25">
      <c r="A213" s="129" t="s">
        <v>49</v>
      </c>
      <c r="B213" s="130">
        <v>23211.39</v>
      </c>
      <c r="C213" s="130">
        <v>1325200</v>
      </c>
      <c r="D213" s="130">
        <v>1316200</v>
      </c>
      <c r="E213" s="130">
        <v>136496.85</v>
      </c>
      <c r="F213" s="171">
        <f t="shared" si="6"/>
        <v>588.05978444203481</v>
      </c>
      <c r="G213" s="172">
        <f t="shared" si="7"/>
        <v>10.370524996201185</v>
      </c>
    </row>
    <row r="214" spans="1:7" x14ac:dyDescent="0.25">
      <c r="A214" s="285" t="s">
        <v>104</v>
      </c>
      <c r="B214" s="226">
        <v>4924.5</v>
      </c>
      <c r="C214" s="226">
        <v>33200</v>
      </c>
      <c r="D214" s="226">
        <v>33200</v>
      </c>
      <c r="E214" s="226">
        <v>10136.790000000001</v>
      </c>
      <c r="F214" s="227">
        <f t="shared" si="6"/>
        <v>205.84404508071884</v>
      </c>
      <c r="G214" s="228">
        <f t="shared" si="7"/>
        <v>30.532500000000002</v>
      </c>
    </row>
    <row r="215" spans="1:7" x14ac:dyDescent="0.25">
      <c r="A215" s="135" t="s">
        <v>124</v>
      </c>
      <c r="B215" s="136">
        <v>4924.5</v>
      </c>
      <c r="C215" s="136">
        <v>33200</v>
      </c>
      <c r="D215" s="136">
        <v>33200</v>
      </c>
      <c r="E215" s="136">
        <v>10136.790000000001</v>
      </c>
      <c r="F215" s="171">
        <f t="shared" si="6"/>
        <v>205.84404508071884</v>
      </c>
      <c r="G215" s="172">
        <f t="shared" si="7"/>
        <v>30.532500000000002</v>
      </c>
    </row>
    <row r="216" spans="1:7" x14ac:dyDescent="0.25">
      <c r="A216" s="129" t="s">
        <v>130</v>
      </c>
      <c r="B216" s="130">
        <v>4924.5</v>
      </c>
      <c r="C216" s="138"/>
      <c r="D216" s="138"/>
      <c r="E216" s="130">
        <v>10136.790000000001</v>
      </c>
      <c r="F216" s="171">
        <f t="shared" si="6"/>
        <v>205.84404508071884</v>
      </c>
      <c r="G216" s="172">
        <v>0</v>
      </c>
    </row>
    <row r="217" spans="1:7" x14ac:dyDescent="0.25">
      <c r="A217" s="129" t="s">
        <v>85</v>
      </c>
      <c r="B217" s="130">
        <v>18286.89</v>
      </c>
      <c r="C217" s="130">
        <v>1292000</v>
      </c>
      <c r="D217" s="130">
        <v>1283000</v>
      </c>
      <c r="E217" s="130">
        <v>126360.06</v>
      </c>
      <c r="F217" s="171">
        <f t="shared" si="6"/>
        <v>690.98714981060198</v>
      </c>
      <c r="G217" s="172">
        <f t="shared" si="7"/>
        <v>9.848796570537802</v>
      </c>
    </row>
    <row r="218" spans="1:7" ht="26.25" x14ac:dyDescent="0.25">
      <c r="A218" s="285" t="s">
        <v>86</v>
      </c>
      <c r="B218" s="229">
        <v>287.68</v>
      </c>
      <c r="C218" s="226">
        <v>92000</v>
      </c>
      <c r="D218" s="226">
        <v>83000</v>
      </c>
      <c r="E218" s="226">
        <v>14429.66</v>
      </c>
      <c r="F218" s="227">
        <f t="shared" si="6"/>
        <v>5015.8718020022243</v>
      </c>
      <c r="G218" s="228">
        <f t="shared" si="7"/>
        <v>17.38513253012048</v>
      </c>
    </row>
    <row r="219" spans="1:7" x14ac:dyDescent="0.25">
      <c r="A219" s="135" t="s">
        <v>124</v>
      </c>
      <c r="B219" s="137">
        <v>287.68</v>
      </c>
      <c r="C219" s="140"/>
      <c r="D219" s="140"/>
      <c r="E219" s="140"/>
      <c r="F219" s="171">
        <f t="shared" si="6"/>
        <v>0</v>
      </c>
      <c r="G219" s="172">
        <v>0</v>
      </c>
    </row>
    <row r="220" spans="1:7" x14ac:dyDescent="0.25">
      <c r="A220" s="129" t="s">
        <v>130</v>
      </c>
      <c r="B220" s="131">
        <v>287.68</v>
      </c>
      <c r="C220" s="138"/>
      <c r="D220" s="138"/>
      <c r="E220" s="138"/>
      <c r="F220" s="171">
        <f t="shared" si="6"/>
        <v>0</v>
      </c>
      <c r="G220" s="172">
        <v>0</v>
      </c>
    </row>
    <row r="221" spans="1:7" x14ac:dyDescent="0.25">
      <c r="A221" s="135" t="s">
        <v>148</v>
      </c>
      <c r="B221" s="140"/>
      <c r="C221" s="136">
        <v>92000</v>
      </c>
      <c r="D221" s="136">
        <v>83000</v>
      </c>
      <c r="E221" s="136">
        <v>14429.66</v>
      </c>
      <c r="F221" s="171">
        <v>0</v>
      </c>
      <c r="G221" s="172">
        <f t="shared" si="7"/>
        <v>17.38513253012048</v>
      </c>
    </row>
    <row r="222" spans="1:7" x14ac:dyDescent="0.25">
      <c r="A222" s="129" t="s">
        <v>149</v>
      </c>
      <c r="B222" s="138"/>
      <c r="C222" s="138"/>
      <c r="D222" s="138"/>
      <c r="E222" s="130">
        <v>14429.66</v>
      </c>
      <c r="F222" s="171">
        <v>0</v>
      </c>
      <c r="G222" s="172">
        <v>0</v>
      </c>
    </row>
    <row r="223" spans="1:7" x14ac:dyDescent="0.25">
      <c r="A223" s="132" t="s">
        <v>89</v>
      </c>
      <c r="B223" s="133">
        <v>17999.21</v>
      </c>
      <c r="C223" s="133">
        <v>1200000</v>
      </c>
      <c r="D223" s="133">
        <v>1200000</v>
      </c>
      <c r="E223" s="133">
        <v>111930.4</v>
      </c>
      <c r="F223" s="171">
        <f t="shared" si="6"/>
        <v>621.86284842501425</v>
      </c>
      <c r="G223" s="172">
        <f t="shared" si="7"/>
        <v>9.3275333333333332</v>
      </c>
    </row>
    <row r="224" spans="1:7" x14ac:dyDescent="0.25">
      <c r="A224" s="285" t="s">
        <v>90</v>
      </c>
      <c r="B224" s="226">
        <v>17999.21</v>
      </c>
      <c r="C224" s="226">
        <v>1200000</v>
      </c>
      <c r="D224" s="226">
        <v>1200000</v>
      </c>
      <c r="E224" s="226">
        <v>111930.4</v>
      </c>
      <c r="F224" s="227">
        <f t="shared" si="6"/>
        <v>621.86284842501425</v>
      </c>
      <c r="G224" s="228">
        <f t="shared" si="7"/>
        <v>9.3275333333333332</v>
      </c>
    </row>
    <row r="225" spans="1:7" x14ac:dyDescent="0.25">
      <c r="A225" s="135" t="s">
        <v>148</v>
      </c>
      <c r="B225" s="136">
        <v>17999.21</v>
      </c>
      <c r="C225" s="136">
        <v>1200000</v>
      </c>
      <c r="D225" s="136">
        <v>1200000</v>
      </c>
      <c r="E225" s="136">
        <v>111930.4</v>
      </c>
      <c r="F225" s="171">
        <f t="shared" si="6"/>
        <v>621.86284842501425</v>
      </c>
      <c r="G225" s="172">
        <f t="shared" si="7"/>
        <v>9.3275333333333332</v>
      </c>
    </row>
    <row r="226" spans="1:7" x14ac:dyDescent="0.25">
      <c r="A226" s="129" t="s">
        <v>149</v>
      </c>
      <c r="B226" s="130">
        <v>17999.21</v>
      </c>
      <c r="C226" s="138"/>
      <c r="D226" s="138"/>
      <c r="E226" s="130">
        <v>111930.4</v>
      </c>
      <c r="F226" s="171">
        <f t="shared" si="6"/>
        <v>621.86284842501425</v>
      </c>
      <c r="G226" s="172">
        <v>0</v>
      </c>
    </row>
    <row r="227" spans="1:7" x14ac:dyDescent="0.25">
      <c r="A227" s="147" t="s">
        <v>183</v>
      </c>
      <c r="B227" s="145">
        <v>67662.78</v>
      </c>
      <c r="C227" s="145">
        <v>1264050</v>
      </c>
      <c r="D227" s="145">
        <v>1076291.6499999999</v>
      </c>
      <c r="E227" s="145">
        <v>74832.86</v>
      </c>
      <c r="F227" s="175">
        <f t="shared" si="6"/>
        <v>110.59678600258518</v>
      </c>
      <c r="G227" s="176">
        <f t="shared" si="7"/>
        <v>6.9528421966295104</v>
      </c>
    </row>
    <row r="228" spans="1:7" x14ac:dyDescent="0.25">
      <c r="A228" s="129" t="s">
        <v>49</v>
      </c>
      <c r="B228" s="130">
        <v>67662.78</v>
      </c>
      <c r="C228" s="130">
        <v>1264050</v>
      </c>
      <c r="D228" s="130">
        <v>1076291.6499999999</v>
      </c>
      <c r="E228" s="130">
        <v>74832.86</v>
      </c>
      <c r="F228" s="171">
        <f t="shared" si="6"/>
        <v>110.59678600258518</v>
      </c>
      <c r="G228" s="172">
        <f t="shared" si="7"/>
        <v>6.9528421966295104</v>
      </c>
    </row>
    <row r="229" spans="1:7" x14ac:dyDescent="0.25">
      <c r="A229" s="129" t="s">
        <v>85</v>
      </c>
      <c r="B229" s="130">
        <v>67662.78</v>
      </c>
      <c r="C229" s="130">
        <v>1264050</v>
      </c>
      <c r="D229" s="130">
        <v>1076291.6499999999</v>
      </c>
      <c r="E229" s="130">
        <v>74832.86</v>
      </c>
      <c r="F229" s="171">
        <f t="shared" si="6"/>
        <v>110.59678600258518</v>
      </c>
      <c r="G229" s="172">
        <f t="shared" si="7"/>
        <v>6.9528421966295104</v>
      </c>
    </row>
    <row r="230" spans="1:7" ht="26.25" x14ac:dyDescent="0.25">
      <c r="A230" s="285" t="s">
        <v>86</v>
      </c>
      <c r="B230" s="226">
        <v>6683.06</v>
      </c>
      <c r="C230" s="226">
        <f>C231+C235+C236+C238</f>
        <v>180150</v>
      </c>
      <c r="D230" s="226">
        <v>150348.75</v>
      </c>
      <c r="E230" s="226">
        <v>6135.28</v>
      </c>
      <c r="F230" s="227">
        <f t="shared" si="6"/>
        <v>91.80345530340891</v>
      </c>
      <c r="G230" s="228">
        <f t="shared" si="7"/>
        <v>4.0806990413954223</v>
      </c>
    </row>
    <row r="231" spans="1:7" x14ac:dyDescent="0.25">
      <c r="A231" s="135" t="s">
        <v>115</v>
      </c>
      <c r="B231" s="136">
        <v>6683.06</v>
      </c>
      <c r="C231" s="136">
        <v>8300</v>
      </c>
      <c r="D231" s="136">
        <v>14148.75</v>
      </c>
      <c r="E231" s="136">
        <v>5948.65</v>
      </c>
      <c r="F231" s="171">
        <f t="shared" si="6"/>
        <v>89.010872265100105</v>
      </c>
      <c r="G231" s="172">
        <f t="shared" si="7"/>
        <v>42.043643431398529</v>
      </c>
    </row>
    <row r="232" spans="1:7" x14ac:dyDescent="0.25">
      <c r="A232" s="129" t="s">
        <v>116</v>
      </c>
      <c r="B232" s="130">
        <v>2871.04</v>
      </c>
      <c r="C232" s="138"/>
      <c r="D232" s="138"/>
      <c r="E232" s="130">
        <v>3830.54</v>
      </c>
      <c r="F232" s="171">
        <f t="shared" si="6"/>
        <v>133.41994538564424</v>
      </c>
      <c r="G232" s="172">
        <v>0</v>
      </c>
    </row>
    <row r="233" spans="1:7" x14ac:dyDescent="0.25">
      <c r="A233" s="129" t="s">
        <v>117</v>
      </c>
      <c r="B233" s="130">
        <v>3050.54</v>
      </c>
      <c r="C233" s="138"/>
      <c r="D233" s="138"/>
      <c r="E233" s="130">
        <v>1731.65</v>
      </c>
      <c r="F233" s="171">
        <f t="shared" si="6"/>
        <v>56.765359575681686</v>
      </c>
      <c r="G233" s="172">
        <v>0</v>
      </c>
    </row>
    <row r="234" spans="1:7" x14ac:dyDescent="0.25">
      <c r="A234" s="129" t="s">
        <v>118</v>
      </c>
      <c r="B234" s="131">
        <v>761.48</v>
      </c>
      <c r="C234" s="138"/>
      <c r="D234" s="138"/>
      <c r="E234" s="131">
        <v>386.46</v>
      </c>
      <c r="F234" s="171">
        <f t="shared" si="6"/>
        <v>50.751168776592948</v>
      </c>
      <c r="G234" s="172">
        <v>0</v>
      </c>
    </row>
    <row r="235" spans="1:7" x14ac:dyDescent="0.25">
      <c r="A235" s="135" t="s">
        <v>119</v>
      </c>
      <c r="B235" s="140"/>
      <c r="C235" s="136">
        <v>1650</v>
      </c>
      <c r="D235" s="136">
        <v>29500</v>
      </c>
      <c r="E235" s="140"/>
      <c r="F235" s="171">
        <v>0</v>
      </c>
      <c r="G235" s="172">
        <f t="shared" si="7"/>
        <v>0</v>
      </c>
    </row>
    <row r="236" spans="1:7" x14ac:dyDescent="0.25">
      <c r="A236" s="135" t="s">
        <v>133</v>
      </c>
      <c r="B236" s="140"/>
      <c r="C236" s="137">
        <v>200</v>
      </c>
      <c r="D236" s="137">
        <v>200</v>
      </c>
      <c r="E236" s="137">
        <v>186.63</v>
      </c>
      <c r="F236" s="171">
        <v>0</v>
      </c>
      <c r="G236" s="172">
        <f t="shared" si="7"/>
        <v>93.314999999999998</v>
      </c>
    </row>
    <row r="237" spans="1:7" x14ac:dyDescent="0.25">
      <c r="A237" s="129" t="s">
        <v>137</v>
      </c>
      <c r="B237" s="138"/>
      <c r="C237" s="138"/>
      <c r="D237" s="138"/>
      <c r="E237" s="131">
        <v>186.63</v>
      </c>
      <c r="F237" s="171">
        <v>0</v>
      </c>
      <c r="G237" s="172">
        <v>0</v>
      </c>
    </row>
    <row r="238" spans="1:7" x14ac:dyDescent="0.25">
      <c r="A238" s="135" t="s">
        <v>162</v>
      </c>
      <c r="B238" s="140"/>
      <c r="C238" s="136">
        <v>170000</v>
      </c>
      <c r="D238" s="136">
        <v>106500</v>
      </c>
      <c r="E238" s="140"/>
      <c r="F238" s="171">
        <v>0</v>
      </c>
      <c r="G238" s="172">
        <f t="shared" si="7"/>
        <v>0</v>
      </c>
    </row>
    <row r="239" spans="1:7" x14ac:dyDescent="0.25">
      <c r="A239" s="132" t="s">
        <v>89</v>
      </c>
      <c r="B239" s="133">
        <v>60979.72</v>
      </c>
      <c r="C239" s="133">
        <v>925942.9</v>
      </c>
      <c r="D239" s="133">
        <v>925942.9</v>
      </c>
      <c r="E239" s="133">
        <v>68697.58</v>
      </c>
      <c r="F239" s="171">
        <f t="shared" si="6"/>
        <v>112.65643725487753</v>
      </c>
      <c r="G239" s="172">
        <f t="shared" si="7"/>
        <v>7.4192026311773658</v>
      </c>
    </row>
    <row r="240" spans="1:7" x14ac:dyDescent="0.25">
      <c r="A240" s="285" t="s">
        <v>90</v>
      </c>
      <c r="B240" s="226">
        <v>60979.72</v>
      </c>
      <c r="C240" s="226">
        <f>C241+C254+C243+C245+C247+C251+C252</f>
        <v>1083900</v>
      </c>
      <c r="D240" s="226">
        <v>925942.9</v>
      </c>
      <c r="E240" s="226">
        <v>68697.58</v>
      </c>
      <c r="F240" s="227">
        <f t="shared" si="6"/>
        <v>112.65643725487753</v>
      </c>
      <c r="G240" s="228">
        <f t="shared" si="7"/>
        <v>7.4192026311773658</v>
      </c>
    </row>
    <row r="241" spans="1:7" x14ac:dyDescent="0.25">
      <c r="A241" s="135" t="s">
        <v>152</v>
      </c>
      <c r="B241" s="136">
        <v>17714.45</v>
      </c>
      <c r="C241" s="136">
        <v>52000</v>
      </c>
      <c r="D241" s="136">
        <v>60000</v>
      </c>
      <c r="E241" s="136">
        <v>28468.32</v>
      </c>
      <c r="F241" s="171">
        <f t="shared" si="6"/>
        <v>160.7067676388485</v>
      </c>
      <c r="G241" s="172">
        <f t="shared" si="7"/>
        <v>47.447200000000002</v>
      </c>
    </row>
    <row r="242" spans="1:7" x14ac:dyDescent="0.25">
      <c r="A242" s="129" t="s">
        <v>153</v>
      </c>
      <c r="B242" s="130">
        <v>17714.45</v>
      </c>
      <c r="C242" s="138"/>
      <c r="D242" s="138"/>
      <c r="E242" s="130">
        <v>28468.32</v>
      </c>
      <c r="F242" s="171">
        <f t="shared" si="6"/>
        <v>160.7067676388485</v>
      </c>
      <c r="G242" s="172">
        <v>0</v>
      </c>
    </row>
    <row r="243" spans="1:7" x14ac:dyDescent="0.25">
      <c r="A243" s="135" t="s">
        <v>154</v>
      </c>
      <c r="B243" s="137">
        <v>392.81</v>
      </c>
      <c r="C243" s="136">
        <v>1100</v>
      </c>
      <c r="D243" s="136">
        <v>1100</v>
      </c>
      <c r="E243" s="137">
        <v>704.12</v>
      </c>
      <c r="F243" s="171">
        <f t="shared" si="6"/>
        <v>179.25205570122961</v>
      </c>
      <c r="G243" s="172">
        <f t="shared" si="7"/>
        <v>64.010909090909095</v>
      </c>
    </row>
    <row r="244" spans="1:7" x14ac:dyDescent="0.25">
      <c r="A244" s="129" t="s">
        <v>155</v>
      </c>
      <c r="B244" s="131">
        <v>392.81</v>
      </c>
      <c r="C244" s="138"/>
      <c r="D244" s="138"/>
      <c r="E244" s="131">
        <v>704.12</v>
      </c>
      <c r="F244" s="171">
        <f t="shared" si="6"/>
        <v>179.25205570122961</v>
      </c>
      <c r="G244" s="172">
        <v>0</v>
      </c>
    </row>
    <row r="245" spans="1:7" x14ac:dyDescent="0.25">
      <c r="A245" s="135" t="s">
        <v>156</v>
      </c>
      <c r="B245" s="136">
        <v>2922.88</v>
      </c>
      <c r="C245" s="136">
        <v>10200</v>
      </c>
      <c r="D245" s="136">
        <v>10200</v>
      </c>
      <c r="E245" s="136">
        <v>4697.3999999999996</v>
      </c>
      <c r="F245" s="171">
        <f t="shared" si="6"/>
        <v>160.71135318589882</v>
      </c>
      <c r="G245" s="172">
        <f t="shared" si="7"/>
        <v>46.052941176470583</v>
      </c>
    </row>
    <row r="246" spans="1:7" x14ac:dyDescent="0.25">
      <c r="A246" s="129" t="s">
        <v>157</v>
      </c>
      <c r="B246" s="130">
        <v>2922.88</v>
      </c>
      <c r="C246" s="138"/>
      <c r="D246" s="138"/>
      <c r="E246" s="130">
        <v>4697.3999999999996</v>
      </c>
      <c r="F246" s="171">
        <f t="shared" si="6"/>
        <v>160.71135318589882</v>
      </c>
      <c r="G246" s="172">
        <v>0</v>
      </c>
    </row>
    <row r="247" spans="1:7" x14ac:dyDescent="0.25">
      <c r="A247" s="135" t="s">
        <v>115</v>
      </c>
      <c r="B247" s="136">
        <v>39949.58</v>
      </c>
      <c r="C247" s="136">
        <v>50000</v>
      </c>
      <c r="D247" s="136">
        <v>83142.899999999994</v>
      </c>
      <c r="E247" s="136">
        <v>33770.1</v>
      </c>
      <c r="F247" s="171">
        <f t="shared" si="6"/>
        <v>84.531802336845587</v>
      </c>
      <c r="G247" s="172">
        <f t="shared" si="7"/>
        <v>40.616937826320708</v>
      </c>
    </row>
    <row r="248" spans="1:7" x14ac:dyDescent="0.25">
      <c r="A248" s="129" t="s">
        <v>116</v>
      </c>
      <c r="B248" s="130">
        <v>16570.52</v>
      </c>
      <c r="C248" s="138"/>
      <c r="D248" s="138"/>
      <c r="E248" s="130">
        <v>21767.360000000001</v>
      </c>
      <c r="F248" s="171">
        <f t="shared" si="6"/>
        <v>131.36196087992411</v>
      </c>
      <c r="G248" s="172">
        <v>0</v>
      </c>
    </row>
    <row r="249" spans="1:7" x14ac:dyDescent="0.25">
      <c r="A249" s="129" t="s">
        <v>117</v>
      </c>
      <c r="B249" s="130">
        <v>19063.939999999999</v>
      </c>
      <c r="C249" s="138"/>
      <c r="D249" s="138"/>
      <c r="E249" s="130">
        <v>9812.7999999999993</v>
      </c>
      <c r="F249" s="171">
        <f t="shared" si="6"/>
        <v>51.47309527831078</v>
      </c>
      <c r="G249" s="172">
        <v>0</v>
      </c>
    </row>
    <row r="250" spans="1:7" x14ac:dyDescent="0.25">
      <c r="A250" s="129" t="s">
        <v>118</v>
      </c>
      <c r="B250" s="130">
        <v>4315.12</v>
      </c>
      <c r="C250" s="138"/>
      <c r="D250" s="138"/>
      <c r="E250" s="130">
        <v>2189.94</v>
      </c>
      <c r="F250" s="171">
        <f t="shared" si="6"/>
        <v>50.750384693820806</v>
      </c>
      <c r="G250" s="172">
        <v>0</v>
      </c>
    </row>
    <row r="251" spans="1:7" x14ac:dyDescent="0.25">
      <c r="A251" s="135" t="s">
        <v>119</v>
      </c>
      <c r="B251" s="140"/>
      <c r="C251" s="136">
        <v>9300</v>
      </c>
      <c r="D251" s="136">
        <v>166200</v>
      </c>
      <c r="E251" s="140"/>
      <c r="F251" s="171">
        <v>0</v>
      </c>
      <c r="G251" s="172">
        <f t="shared" si="7"/>
        <v>0</v>
      </c>
    </row>
    <row r="252" spans="1:7" x14ac:dyDescent="0.25">
      <c r="A252" s="135" t="s">
        <v>133</v>
      </c>
      <c r="B252" s="140"/>
      <c r="C252" s="136">
        <v>1300</v>
      </c>
      <c r="D252" s="136">
        <v>1300</v>
      </c>
      <c r="E252" s="136">
        <v>1057.6400000000001</v>
      </c>
      <c r="F252" s="171">
        <v>0</v>
      </c>
      <c r="G252" s="172">
        <f t="shared" si="7"/>
        <v>81.356923076923081</v>
      </c>
    </row>
    <row r="253" spans="1:7" x14ac:dyDescent="0.25">
      <c r="A253" s="129" t="s">
        <v>137</v>
      </c>
      <c r="B253" s="138"/>
      <c r="C253" s="138"/>
      <c r="D253" s="138"/>
      <c r="E253" s="130">
        <v>1057.6400000000001</v>
      </c>
      <c r="F253" s="171">
        <v>0</v>
      </c>
      <c r="G253" s="172">
        <v>0</v>
      </c>
    </row>
    <row r="254" spans="1:7" x14ac:dyDescent="0.25">
      <c r="A254" s="135" t="s">
        <v>162</v>
      </c>
      <c r="B254" s="140"/>
      <c r="C254" s="136">
        <v>960000</v>
      </c>
      <c r="D254" s="136">
        <v>604000</v>
      </c>
      <c r="E254" s="140"/>
      <c r="F254" s="171">
        <v>0</v>
      </c>
      <c r="G254" s="172">
        <f t="shared" si="7"/>
        <v>0</v>
      </c>
    </row>
    <row r="255" spans="1:7" x14ac:dyDescent="0.25">
      <c r="A255" s="141" t="s">
        <v>184</v>
      </c>
      <c r="B255" s="143">
        <v>413547.93</v>
      </c>
      <c r="C255" s="143">
        <v>1166000</v>
      </c>
      <c r="D255" s="143">
        <v>1213500</v>
      </c>
      <c r="E255" s="143">
        <v>565566.96</v>
      </c>
      <c r="F255" s="173">
        <f t="shared" si="6"/>
        <v>136.75971247153868</v>
      </c>
      <c r="G255" s="174">
        <f t="shared" si="7"/>
        <v>46.606259579728054</v>
      </c>
    </row>
    <row r="256" spans="1:7" x14ac:dyDescent="0.25">
      <c r="A256" s="147" t="s">
        <v>185</v>
      </c>
      <c r="B256" s="145">
        <v>413547.93</v>
      </c>
      <c r="C256" s="145">
        <v>1166000</v>
      </c>
      <c r="D256" s="145">
        <v>1213500</v>
      </c>
      <c r="E256" s="145">
        <v>565566.96</v>
      </c>
      <c r="F256" s="175">
        <f t="shared" si="6"/>
        <v>136.75971247153868</v>
      </c>
      <c r="G256" s="176">
        <f t="shared" si="7"/>
        <v>46.606259579728054</v>
      </c>
    </row>
    <row r="257" spans="1:7" x14ac:dyDescent="0.25">
      <c r="A257" s="129" t="s">
        <v>43</v>
      </c>
      <c r="B257" s="130">
        <v>413547.93</v>
      </c>
      <c r="C257" s="130">
        <v>1166000</v>
      </c>
      <c r="D257" s="130">
        <v>1213500</v>
      </c>
      <c r="E257" s="130">
        <v>565566.96</v>
      </c>
      <c r="F257" s="171">
        <f t="shared" si="6"/>
        <v>136.75971247153868</v>
      </c>
      <c r="G257" s="172">
        <f t="shared" si="7"/>
        <v>46.606259579728054</v>
      </c>
    </row>
    <row r="258" spans="1:7" x14ac:dyDescent="0.25">
      <c r="A258" s="129" t="s">
        <v>85</v>
      </c>
      <c r="B258" s="130">
        <v>413547.93</v>
      </c>
      <c r="C258" s="130">
        <v>1166000</v>
      </c>
      <c r="D258" s="130">
        <v>1213500</v>
      </c>
      <c r="E258" s="130">
        <v>565566.96</v>
      </c>
      <c r="F258" s="171">
        <f t="shared" si="6"/>
        <v>136.75971247153868</v>
      </c>
      <c r="G258" s="172">
        <f t="shared" si="7"/>
        <v>46.606259579728054</v>
      </c>
    </row>
    <row r="259" spans="1:7" x14ac:dyDescent="0.25">
      <c r="A259" s="129" t="s">
        <v>87</v>
      </c>
      <c r="B259" s="130">
        <v>413547.93</v>
      </c>
      <c r="C259" s="130">
        <v>1166000</v>
      </c>
      <c r="D259" s="130">
        <v>1213500</v>
      </c>
      <c r="E259" s="130">
        <v>565566.96</v>
      </c>
      <c r="F259" s="171">
        <f t="shared" si="6"/>
        <v>136.75971247153868</v>
      </c>
      <c r="G259" s="172">
        <f t="shared" si="7"/>
        <v>46.606259579728054</v>
      </c>
    </row>
    <row r="260" spans="1:7" x14ac:dyDescent="0.25">
      <c r="A260" s="225" t="s">
        <v>88</v>
      </c>
      <c r="B260" s="226">
        <v>413547.93</v>
      </c>
      <c r="C260" s="226">
        <v>1166000</v>
      </c>
      <c r="D260" s="226">
        <v>1213500</v>
      </c>
      <c r="E260" s="226">
        <v>565566.96</v>
      </c>
      <c r="F260" s="227">
        <f t="shared" si="6"/>
        <v>136.75971247153868</v>
      </c>
      <c r="G260" s="228">
        <f t="shared" si="7"/>
        <v>46.606259579728054</v>
      </c>
    </row>
    <row r="261" spans="1:7" x14ac:dyDescent="0.25">
      <c r="A261" s="135" t="s">
        <v>152</v>
      </c>
      <c r="B261" s="136">
        <v>338339.09</v>
      </c>
      <c r="C261" s="136">
        <v>950000</v>
      </c>
      <c r="D261" s="136">
        <v>950000</v>
      </c>
      <c r="E261" s="136">
        <v>466496.28</v>
      </c>
      <c r="F261" s="171">
        <f t="shared" si="6"/>
        <v>137.87832792244018</v>
      </c>
      <c r="G261" s="172">
        <f t="shared" si="7"/>
        <v>49.104871578947375</v>
      </c>
    </row>
    <row r="262" spans="1:7" x14ac:dyDescent="0.25">
      <c r="A262" s="129" t="s">
        <v>153</v>
      </c>
      <c r="B262" s="130">
        <v>338339.09</v>
      </c>
      <c r="C262" s="138"/>
      <c r="D262" s="138"/>
      <c r="E262" s="130">
        <v>466496.28</v>
      </c>
      <c r="F262" s="171">
        <f t="shared" si="6"/>
        <v>137.87832792244018</v>
      </c>
      <c r="G262" s="172">
        <v>0</v>
      </c>
    </row>
    <row r="263" spans="1:7" x14ac:dyDescent="0.25">
      <c r="A263" s="135" t="s">
        <v>154</v>
      </c>
      <c r="B263" s="136">
        <v>16916.080000000002</v>
      </c>
      <c r="C263" s="136">
        <v>70000</v>
      </c>
      <c r="D263" s="136">
        <v>70000</v>
      </c>
      <c r="E263" s="136">
        <v>18108.669999999998</v>
      </c>
      <c r="F263" s="171">
        <f t="shared" si="6"/>
        <v>107.05003759736296</v>
      </c>
      <c r="G263" s="172">
        <f t="shared" si="7"/>
        <v>25.869528571428567</v>
      </c>
    </row>
    <row r="264" spans="1:7" x14ac:dyDescent="0.25">
      <c r="A264" s="129" t="s">
        <v>155</v>
      </c>
      <c r="B264" s="130">
        <v>16916.080000000002</v>
      </c>
      <c r="C264" s="138"/>
      <c r="D264" s="138"/>
      <c r="E264" s="130">
        <v>18108.669999999998</v>
      </c>
      <c r="F264" s="171">
        <f t="shared" si="6"/>
        <v>107.05003759736296</v>
      </c>
      <c r="G264" s="172">
        <v>0</v>
      </c>
    </row>
    <row r="265" spans="1:7" x14ac:dyDescent="0.25">
      <c r="A265" s="135" t="s">
        <v>156</v>
      </c>
      <c r="B265" s="136">
        <v>54376.12</v>
      </c>
      <c r="C265" s="136">
        <v>172500</v>
      </c>
      <c r="D265" s="136">
        <v>172500</v>
      </c>
      <c r="E265" s="136">
        <v>76645.45</v>
      </c>
      <c r="F265" s="171">
        <f t="shared" ref="F265:F270" si="8">E265/B265*100</f>
        <v>140.95424609185062</v>
      </c>
      <c r="G265" s="172">
        <f t="shared" ref="G265:G271" si="9">E265/D265*100</f>
        <v>44.432144927536235</v>
      </c>
    </row>
    <row r="266" spans="1:7" x14ac:dyDescent="0.25">
      <c r="A266" s="129" t="s">
        <v>157</v>
      </c>
      <c r="B266" s="130">
        <v>54280.03</v>
      </c>
      <c r="C266" s="138"/>
      <c r="D266" s="138"/>
      <c r="E266" s="130">
        <v>76600.33</v>
      </c>
      <c r="F266" s="171">
        <f t="shared" si="8"/>
        <v>141.12064786994407</v>
      </c>
      <c r="G266" s="172">
        <v>0</v>
      </c>
    </row>
    <row r="267" spans="1:7" ht="26.25" x14ac:dyDescent="0.25">
      <c r="A267" s="129" t="s">
        <v>186</v>
      </c>
      <c r="B267" s="131">
        <v>96.09</v>
      </c>
      <c r="C267" s="138"/>
      <c r="D267" s="138"/>
      <c r="E267" s="131">
        <v>45.12</v>
      </c>
      <c r="F267" s="171">
        <f t="shared" si="8"/>
        <v>46.955978769903211</v>
      </c>
      <c r="G267" s="172">
        <v>0</v>
      </c>
    </row>
    <row r="268" spans="1:7" x14ac:dyDescent="0.25">
      <c r="A268" s="135" t="s">
        <v>133</v>
      </c>
      <c r="B268" s="136">
        <v>3916.64</v>
      </c>
      <c r="C268" s="136">
        <v>15000</v>
      </c>
      <c r="D268" s="136">
        <v>15000</v>
      </c>
      <c r="E268" s="136">
        <v>3251.23</v>
      </c>
      <c r="F268" s="171">
        <f t="shared" si="8"/>
        <v>83.010692838759752</v>
      </c>
      <c r="G268" s="172">
        <f t="shared" si="9"/>
        <v>21.674866666666667</v>
      </c>
    </row>
    <row r="269" spans="1:7" x14ac:dyDescent="0.25">
      <c r="A269" s="129" t="s">
        <v>136</v>
      </c>
      <c r="B269" s="130">
        <v>1244.28</v>
      </c>
      <c r="C269" s="138"/>
      <c r="D269" s="138"/>
      <c r="E269" s="130">
        <v>3251.23</v>
      </c>
      <c r="F269" s="171">
        <f t="shared" si="8"/>
        <v>261.29408171794131</v>
      </c>
      <c r="G269" s="172">
        <v>0</v>
      </c>
    </row>
    <row r="270" spans="1:7" x14ac:dyDescent="0.25">
      <c r="A270" s="129" t="s">
        <v>187</v>
      </c>
      <c r="B270" s="130">
        <v>2672.36</v>
      </c>
      <c r="C270" s="138"/>
      <c r="D270" s="138"/>
      <c r="E270" s="138"/>
      <c r="F270" s="171">
        <f t="shared" si="8"/>
        <v>0</v>
      </c>
      <c r="G270" s="172">
        <v>0</v>
      </c>
    </row>
    <row r="271" spans="1:7" x14ac:dyDescent="0.25">
      <c r="A271" s="135" t="s">
        <v>138</v>
      </c>
      <c r="B271" s="140"/>
      <c r="C271" s="136">
        <v>6000</v>
      </c>
      <c r="D271" s="136">
        <v>6000</v>
      </c>
      <c r="E271" s="136">
        <v>1065.33</v>
      </c>
      <c r="F271" s="171">
        <v>0</v>
      </c>
      <c r="G271" s="172">
        <f t="shared" si="9"/>
        <v>17.755499999999998</v>
      </c>
    </row>
    <row r="272" spans="1:7" x14ac:dyDescent="0.25">
      <c r="A272" s="122" t="s">
        <v>140</v>
      </c>
      <c r="B272" s="123"/>
      <c r="C272" s="123"/>
      <c r="D272" s="123"/>
      <c r="E272" s="13">
        <v>1065.33</v>
      </c>
      <c r="F272" s="171">
        <v>0</v>
      </c>
      <c r="G272" s="172">
        <v>0</v>
      </c>
    </row>
  </sheetData>
  <mergeCells count="3">
    <mergeCell ref="A2:G2"/>
    <mergeCell ref="A3:G3"/>
    <mergeCell ref="A4:G4"/>
  </mergeCell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 OPĆI DIO- sažetak</vt:lpstr>
      <vt:lpstr>Pr. i  viš-manj ek. kl</vt:lpstr>
      <vt:lpstr>Izvještaj o P i R po izvor</vt:lpstr>
      <vt:lpstr>Izvještaj o rash. prema funkcij</vt:lpstr>
      <vt:lpstr>POSEBNI-DIO-izvršenje fin.plana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Zeljko</dc:creator>
  <cp:lastModifiedBy>Zeljko</cp:lastModifiedBy>
  <cp:lastPrinted>2023-07-17T10:46:22Z</cp:lastPrinted>
  <dcterms:created xsi:type="dcterms:W3CDTF">2023-07-14T06:46:34Z</dcterms:created>
  <dcterms:modified xsi:type="dcterms:W3CDTF">2023-07-17T12:09:21Z</dcterms:modified>
</cp:coreProperties>
</file>